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ckermannZs.INTRA\Desktop\Gyöngyinek honlapra\elküldve\2018_2019-től\"/>
    </mc:Choice>
  </mc:AlternateContent>
  <bookViews>
    <workbookView xWindow="0" yWindow="240" windowWidth="20490" windowHeight="7515"/>
  </bookViews>
  <sheets>
    <sheet name="szakon_közös" sheetId="7" r:id="rId1"/>
    <sheet name="bűnüldözési" sheetId="10" r:id="rId2"/>
    <sheet name="bűnügyi felderítő" sheetId="11" r:id="rId3"/>
    <sheet name="gazdasági nyomozó" sheetId="12" r:id="rId4"/>
    <sheet name="adó- és pénzügyi nyomozó" sheetId="14" r:id="rId5"/>
    <sheet name="elotanulmanyi_rend" sheetId="9" r:id="rId6"/>
  </sheets>
  <definedNames>
    <definedName name="_1A83.2_1" localSheetId="4">#REF!</definedName>
    <definedName name="_1A83.2_1" localSheetId="2">#REF!</definedName>
    <definedName name="_1A83.2_1" localSheetId="3">#REF!</definedName>
    <definedName name="_1A83.2_1">#REF!</definedName>
    <definedName name="_2A83.2_2" localSheetId="4">#REF!</definedName>
    <definedName name="_2A83.2_2" localSheetId="2">#REF!</definedName>
    <definedName name="_2A83.2_2" localSheetId="3">#REF!</definedName>
    <definedName name="_2A83.2_2">#REF!</definedName>
    <definedName name="_3A83.2_3" localSheetId="4">#REF!</definedName>
    <definedName name="_3A83.2_3" localSheetId="2">#REF!</definedName>
    <definedName name="_3A83.2_3" localSheetId="3">#REF!</definedName>
    <definedName name="_3A83.2_3">#REF!</definedName>
    <definedName name="_4A83.2_4" localSheetId="4">#REF!</definedName>
    <definedName name="_4A83.2_4" localSheetId="2">#REF!</definedName>
    <definedName name="_4A83.2_4" localSheetId="3">#REF!</definedName>
    <definedName name="_4A83.2_4">#REF!</definedName>
    <definedName name="A83.2" localSheetId="4">#REF!</definedName>
    <definedName name="A83.2" localSheetId="2">#REF!</definedName>
    <definedName name="A83.2" localSheetId="1">#REF!</definedName>
    <definedName name="A83.2" localSheetId="5">#REF!</definedName>
    <definedName name="A83.2" localSheetId="3">#REF!</definedName>
    <definedName name="A83.2">#REF!</definedName>
    <definedName name="másol" localSheetId="4">#REF!</definedName>
    <definedName name="másol" localSheetId="2">#REF!</definedName>
    <definedName name="másol" localSheetId="3">#REF!</definedName>
    <definedName name="másol">#REF!</definedName>
    <definedName name="_xlnm.Print_Area" localSheetId="4">'adó- és pénzügyi nyomozó'!$A$1:$BE$77</definedName>
    <definedName name="_xlnm.Print_Area" localSheetId="2">'bűnügyi felderítő'!$A$1:$BE$71</definedName>
    <definedName name="_xlnm.Print_Area" localSheetId="1">bűnüldözési!$A$1:$BE$67</definedName>
    <definedName name="_xlnm.Print_Area" localSheetId="3">'gazdasági nyomozó'!$A$1:$BE$72</definedName>
    <definedName name="_xlnm.Print_Area" localSheetId="0">szakon_közös!$A$1:$BE$182</definedName>
  </definedNames>
  <calcPr calcId="162913"/>
</workbook>
</file>

<file path=xl/calcChain.xml><?xml version="1.0" encoding="utf-8"?>
<calcChain xmlns="http://schemas.openxmlformats.org/spreadsheetml/2006/main">
  <c r="BE44" i="14" l="1"/>
  <c r="BD44" i="14"/>
  <c r="BC44" i="14"/>
  <c r="BB44" i="14"/>
  <c r="BA44" i="14"/>
  <c r="AZ44" i="14"/>
  <c r="AW44" i="14"/>
  <c r="AU44" i="14"/>
  <c r="AQ44" i="14"/>
  <c r="AO44" i="14"/>
  <c r="AK44" i="14"/>
  <c r="AI44" i="14"/>
  <c r="AE44" i="14"/>
  <c r="AC44" i="14"/>
  <c r="Y44" i="14"/>
  <c r="W44" i="14"/>
  <c r="S44" i="14"/>
  <c r="Q44" i="14"/>
  <c r="M44" i="14"/>
  <c r="K44" i="14"/>
  <c r="G44" i="14"/>
  <c r="E44" i="14"/>
  <c r="BE43" i="14"/>
  <c r="BD43" i="14"/>
  <c r="BC43" i="14"/>
  <c r="BB43" i="14"/>
  <c r="BA43" i="14"/>
  <c r="AZ43" i="14"/>
  <c r="AW43" i="14"/>
  <c r="AU43" i="14"/>
  <c r="AQ43" i="14"/>
  <c r="AO43" i="14"/>
  <c r="AK43" i="14"/>
  <c r="AI43" i="14"/>
  <c r="AE43" i="14"/>
  <c r="AC43" i="14"/>
  <c r="Y43" i="14"/>
  <c r="W43" i="14"/>
  <c r="S43" i="14"/>
  <c r="Q43" i="14"/>
  <c r="M43" i="14"/>
  <c r="K43" i="14"/>
  <c r="G43" i="14"/>
  <c r="E43" i="14"/>
  <c r="BE42" i="14"/>
  <c r="BD42" i="14"/>
  <c r="BC42" i="14"/>
  <c r="BB42" i="14"/>
  <c r="BA42" i="14"/>
  <c r="AZ42" i="14"/>
  <c r="AW42" i="14"/>
  <c r="AU42" i="14"/>
  <c r="AQ42" i="14"/>
  <c r="AO42" i="14"/>
  <c r="AK42" i="14"/>
  <c r="AI42" i="14"/>
  <c r="AE42" i="14"/>
  <c r="AC42" i="14"/>
  <c r="Y42" i="14"/>
  <c r="W42" i="14"/>
  <c r="S42" i="14"/>
  <c r="Q42" i="14"/>
  <c r="M42" i="14"/>
  <c r="K42" i="14"/>
  <c r="G42" i="14"/>
  <c r="E42" i="14"/>
  <c r="BE41" i="14"/>
  <c r="BD41" i="14"/>
  <c r="BC41" i="14"/>
  <c r="BB41" i="14"/>
  <c r="BA41" i="14"/>
  <c r="AZ41" i="14"/>
  <c r="AW41" i="14"/>
  <c r="AU41" i="14"/>
  <c r="AQ41" i="14"/>
  <c r="AO41" i="14"/>
  <c r="AK41" i="14"/>
  <c r="AI41" i="14"/>
  <c r="AE41" i="14"/>
  <c r="AC41" i="14"/>
  <c r="Y41" i="14"/>
  <c r="W41" i="14"/>
  <c r="S41" i="14"/>
  <c r="Q41" i="14"/>
  <c r="M41" i="14"/>
  <c r="K41" i="14"/>
  <c r="G41" i="14"/>
  <c r="E41" i="14"/>
  <c r="BE40" i="14"/>
  <c r="BD40" i="14"/>
  <c r="BC40" i="14"/>
  <c r="BB40" i="14"/>
  <c r="BA40" i="14"/>
  <c r="AZ40" i="14"/>
  <c r="AW40" i="14"/>
  <c r="AU40" i="14"/>
  <c r="AQ40" i="14"/>
  <c r="AO40" i="14"/>
  <c r="AK40" i="14"/>
  <c r="AI40" i="14"/>
  <c r="AE40" i="14"/>
  <c r="AC40" i="14"/>
  <c r="Y40" i="14"/>
  <c r="W40" i="14"/>
  <c r="S40" i="14"/>
  <c r="Q40" i="14"/>
  <c r="G40" i="14"/>
  <c r="E40" i="14"/>
  <c r="BE39" i="14"/>
  <c r="BD39" i="14"/>
  <c r="BC39" i="14"/>
  <c r="BB39" i="14"/>
  <c r="BA39" i="14"/>
  <c r="AZ39" i="14"/>
  <c r="AW39" i="14"/>
  <c r="AU39" i="14"/>
  <c r="AQ39" i="14"/>
  <c r="AO39" i="14"/>
  <c r="AK39" i="14"/>
  <c r="AI39" i="14"/>
  <c r="AE39" i="14"/>
  <c r="AC39" i="14"/>
  <c r="Y39" i="14"/>
  <c r="W39" i="14"/>
  <c r="S39" i="14"/>
  <c r="Q39" i="14"/>
  <c r="M39" i="14"/>
  <c r="K39" i="14"/>
  <c r="G39" i="14"/>
  <c r="E39" i="14"/>
  <c r="E45" i="14"/>
  <c r="G45" i="14"/>
  <c r="K45" i="14"/>
  <c r="M45" i="14"/>
  <c r="Q45" i="14"/>
  <c r="S45" i="14"/>
  <c r="W45" i="14"/>
  <c r="Y45" i="14"/>
  <c r="AC45" i="14"/>
  <c r="AE45" i="14"/>
  <c r="AI45" i="14"/>
  <c r="AK45" i="14"/>
  <c r="AO45" i="14"/>
  <c r="AQ45" i="14"/>
  <c r="AU45" i="14"/>
  <c r="AW45" i="14"/>
  <c r="AZ45" i="14"/>
  <c r="BA45" i="14"/>
  <c r="BB45" i="14"/>
  <c r="BC45" i="14"/>
  <c r="BD45" i="14"/>
  <c r="BE45" i="14"/>
  <c r="D46" i="14"/>
  <c r="F46" i="14"/>
  <c r="H46" i="14"/>
  <c r="J46" i="14"/>
  <c r="L46" i="14"/>
  <c r="N46" i="14"/>
  <c r="P46" i="14"/>
  <c r="R46" i="14"/>
  <c r="T46" i="14"/>
  <c r="V46" i="14"/>
  <c r="X46" i="14"/>
  <c r="Z46" i="14"/>
  <c r="AB46" i="14"/>
  <c r="AD46" i="14"/>
  <c r="AF46" i="14"/>
  <c r="AH46" i="14"/>
  <c r="AJ46" i="14"/>
  <c r="AL46" i="14"/>
  <c r="AN46" i="14"/>
  <c r="AP46" i="14"/>
  <c r="AR46" i="14"/>
  <c r="AT46" i="14"/>
  <c r="AV46" i="14"/>
  <c r="AX46" i="14"/>
  <c r="E49" i="14"/>
  <c r="G49" i="14"/>
  <c r="K49" i="14"/>
  <c r="M49" i="14"/>
  <c r="Q49" i="14"/>
  <c r="S49" i="14"/>
  <c r="W49" i="14"/>
  <c r="Y49" i="14"/>
  <c r="AC49" i="14"/>
  <c r="AE49" i="14"/>
  <c r="AI49" i="14"/>
  <c r="AK49" i="14"/>
  <c r="AO49" i="14"/>
  <c r="AQ49" i="14"/>
  <c r="AU49" i="14"/>
  <c r="AW49" i="14"/>
  <c r="AZ49" i="14"/>
  <c r="BA49" i="14"/>
  <c r="BB49" i="14"/>
  <c r="BC49" i="14"/>
  <c r="BE49" i="14"/>
  <c r="E50" i="14"/>
  <c r="G50" i="14"/>
  <c r="K50" i="14"/>
  <c r="M50" i="14"/>
  <c r="Q50" i="14"/>
  <c r="S50" i="14"/>
  <c r="W50" i="14"/>
  <c r="Y50" i="14"/>
  <c r="AC50" i="14"/>
  <c r="AE50" i="14"/>
  <c r="AI50" i="14"/>
  <c r="AK50" i="14"/>
  <c r="AO50" i="14"/>
  <c r="AQ50" i="14"/>
  <c r="AU50" i="14"/>
  <c r="AW50" i="14"/>
  <c r="AZ50" i="14"/>
  <c r="BA50" i="14"/>
  <c r="BB50" i="14"/>
  <c r="BC50" i="14"/>
  <c r="BE50" i="14"/>
  <c r="BE40" i="12"/>
  <c r="BD40" i="12"/>
  <c r="BC40" i="12"/>
  <c r="BB40" i="12"/>
  <c r="BA40" i="12"/>
  <c r="AZ40" i="12"/>
  <c r="AW40" i="12"/>
  <c r="AU40" i="12"/>
  <c r="AQ40" i="12"/>
  <c r="AO40" i="12"/>
  <c r="AK40" i="12"/>
  <c r="AI40" i="12"/>
  <c r="AE40" i="12"/>
  <c r="AC40" i="12"/>
  <c r="Y40" i="12"/>
  <c r="W40" i="12"/>
  <c r="S40" i="12"/>
  <c r="Q40" i="12"/>
  <c r="M40" i="12"/>
  <c r="K40" i="12"/>
  <c r="G40" i="12"/>
  <c r="E40" i="12"/>
  <c r="BE39" i="12"/>
  <c r="BD39" i="12"/>
  <c r="BC39" i="12"/>
  <c r="BB39" i="12"/>
  <c r="BA39" i="12"/>
  <c r="AZ39" i="12"/>
  <c r="AW39" i="12"/>
  <c r="AU39" i="12"/>
  <c r="AQ39" i="12"/>
  <c r="AO39" i="12"/>
  <c r="AK39" i="12"/>
  <c r="AI39" i="12"/>
  <c r="AE39" i="12"/>
  <c r="AC39" i="12"/>
  <c r="Y39" i="12"/>
  <c r="W39" i="12"/>
  <c r="S39" i="12"/>
  <c r="Q39" i="12"/>
  <c r="M39" i="12"/>
  <c r="K39" i="12"/>
  <c r="G39" i="12"/>
  <c r="E39" i="12"/>
  <c r="BE38" i="12"/>
  <c r="BD38" i="12"/>
  <c r="BC38" i="12"/>
  <c r="BB38" i="12"/>
  <c r="BA38" i="12"/>
  <c r="AZ38" i="12"/>
  <c r="AW38" i="12"/>
  <c r="AU38" i="12"/>
  <c r="AQ38" i="12"/>
  <c r="AO38" i="12"/>
  <c r="AK38" i="12"/>
  <c r="AI38" i="12"/>
  <c r="AE38" i="12"/>
  <c r="AC38" i="12"/>
  <c r="Y38" i="12"/>
  <c r="W38" i="12"/>
  <c r="S38" i="12"/>
  <c r="Q38" i="12"/>
  <c r="M38" i="12"/>
  <c r="K38" i="12"/>
  <c r="G38" i="12"/>
  <c r="E38" i="12"/>
  <c r="BE37" i="12"/>
  <c r="BD37" i="12"/>
  <c r="BC37" i="12"/>
  <c r="BB37" i="12"/>
  <c r="BA37" i="12"/>
  <c r="AZ37" i="12"/>
  <c r="AW37" i="12"/>
  <c r="AU37" i="12"/>
  <c r="AQ37" i="12"/>
  <c r="AO37" i="12"/>
  <c r="AK37" i="12"/>
  <c r="AI37" i="12"/>
  <c r="AE37" i="12"/>
  <c r="AC37" i="12"/>
  <c r="Y37" i="12"/>
  <c r="W37" i="12"/>
  <c r="S37" i="12"/>
  <c r="Q37" i="12"/>
  <c r="M37" i="12"/>
  <c r="K37" i="12"/>
  <c r="G37" i="12"/>
  <c r="E37" i="12"/>
  <c r="BE36" i="12"/>
  <c r="BD36" i="12"/>
  <c r="BC36" i="12"/>
  <c r="BB36" i="12"/>
  <c r="BA36" i="12"/>
  <c r="AZ36" i="12"/>
  <c r="AW36" i="12"/>
  <c r="AU36" i="12"/>
  <c r="AQ36" i="12"/>
  <c r="AO36" i="12"/>
  <c r="AK36" i="12"/>
  <c r="AI36" i="12"/>
  <c r="AE36" i="12"/>
  <c r="AC36" i="12"/>
  <c r="Y36" i="12"/>
  <c r="W36" i="12"/>
  <c r="S36" i="12"/>
  <c r="Q36" i="12"/>
  <c r="G36" i="12"/>
  <c r="E36" i="12"/>
  <c r="BE35" i="12"/>
  <c r="BD35" i="12"/>
  <c r="BC35" i="12"/>
  <c r="BB35" i="12"/>
  <c r="BA35" i="12"/>
  <c r="AZ35" i="12"/>
  <c r="AW35" i="12"/>
  <c r="AU35" i="12"/>
  <c r="AQ35" i="12"/>
  <c r="AO35" i="12"/>
  <c r="AK35" i="12"/>
  <c r="AI35" i="12"/>
  <c r="AE35" i="12"/>
  <c r="AC35" i="12"/>
  <c r="Y35" i="12"/>
  <c r="W35" i="12"/>
  <c r="S35" i="12"/>
  <c r="Q35" i="12"/>
  <c r="M35" i="12"/>
  <c r="K35" i="12"/>
  <c r="G35" i="12"/>
  <c r="E35" i="12"/>
  <c r="BE40" i="11"/>
  <c r="BD40" i="11"/>
  <c r="BC40" i="11"/>
  <c r="BB40" i="11"/>
  <c r="BA40" i="11"/>
  <c r="AZ40" i="11"/>
  <c r="AW40" i="11"/>
  <c r="AU40" i="11"/>
  <c r="AQ40" i="11"/>
  <c r="AO40" i="11"/>
  <c r="AK40" i="11"/>
  <c r="AI40" i="11"/>
  <c r="AE40" i="11"/>
  <c r="AC40" i="11"/>
  <c r="Y40" i="11"/>
  <c r="W40" i="11"/>
  <c r="S40" i="11"/>
  <c r="Q40" i="11"/>
  <c r="M40" i="11"/>
  <c r="K40" i="11"/>
  <c r="G40" i="11"/>
  <c r="E40" i="11"/>
  <c r="BE39" i="11"/>
  <c r="BD39" i="11"/>
  <c r="BC39" i="11"/>
  <c r="BB39" i="11"/>
  <c r="BA39" i="11"/>
  <c r="AZ39" i="11"/>
  <c r="AW39" i="11"/>
  <c r="AU39" i="11"/>
  <c r="AQ39" i="11"/>
  <c r="AO39" i="11"/>
  <c r="AK39" i="11"/>
  <c r="AI39" i="11"/>
  <c r="AE39" i="11"/>
  <c r="AC39" i="11"/>
  <c r="Y39" i="11"/>
  <c r="W39" i="11"/>
  <c r="S39" i="11"/>
  <c r="Q39" i="11"/>
  <c r="M39" i="11"/>
  <c r="K39" i="11"/>
  <c r="G39" i="11"/>
  <c r="E39" i="11"/>
  <c r="BE38" i="11"/>
  <c r="BD38" i="11"/>
  <c r="BC38" i="11"/>
  <c r="BB38" i="11"/>
  <c r="BA38" i="11"/>
  <c r="AZ38" i="11"/>
  <c r="AW38" i="11"/>
  <c r="AU38" i="11"/>
  <c r="AQ38" i="11"/>
  <c r="AO38" i="11"/>
  <c r="AK38" i="11"/>
  <c r="AI38" i="11"/>
  <c r="AE38" i="11"/>
  <c r="AC38" i="11"/>
  <c r="Y38" i="11"/>
  <c r="W38" i="11"/>
  <c r="S38" i="11"/>
  <c r="Q38" i="11"/>
  <c r="M38" i="11"/>
  <c r="K38" i="11"/>
  <c r="G38" i="11"/>
  <c r="E38" i="11"/>
  <c r="BE37" i="11"/>
  <c r="BD37" i="11"/>
  <c r="BC37" i="11"/>
  <c r="BB37" i="11"/>
  <c r="BA37" i="11"/>
  <c r="AZ37" i="11"/>
  <c r="AW37" i="11"/>
  <c r="AU37" i="11"/>
  <c r="AQ37" i="11"/>
  <c r="AO37" i="11"/>
  <c r="AK37" i="11"/>
  <c r="AI37" i="11"/>
  <c r="AE37" i="11"/>
  <c r="AC37" i="11"/>
  <c r="Y37" i="11"/>
  <c r="W37" i="11"/>
  <c r="S37" i="11"/>
  <c r="Q37" i="11"/>
  <c r="M37" i="11"/>
  <c r="K37" i="11"/>
  <c r="G37" i="11"/>
  <c r="E37" i="11"/>
  <c r="BE36" i="11"/>
  <c r="BD36" i="11"/>
  <c r="BC36" i="11"/>
  <c r="BB36" i="11"/>
  <c r="BA36" i="11"/>
  <c r="AZ36" i="11"/>
  <c r="AW36" i="11"/>
  <c r="AU36" i="11"/>
  <c r="AQ36" i="11"/>
  <c r="AO36" i="11"/>
  <c r="AK36" i="11"/>
  <c r="AI36" i="11"/>
  <c r="AE36" i="11"/>
  <c r="AC36" i="11"/>
  <c r="Y36" i="11"/>
  <c r="W36" i="11"/>
  <c r="S36" i="11"/>
  <c r="Q36" i="11"/>
  <c r="G36" i="11"/>
  <c r="E36" i="11"/>
  <c r="BE35" i="11"/>
  <c r="BD35" i="11"/>
  <c r="BC35" i="11"/>
  <c r="BB35" i="11"/>
  <c r="BA35" i="11"/>
  <c r="AZ35" i="11"/>
  <c r="AW35" i="11"/>
  <c r="AU35" i="11"/>
  <c r="AQ35" i="11"/>
  <c r="AO35" i="11"/>
  <c r="AK35" i="11"/>
  <c r="AI35" i="11"/>
  <c r="AE35" i="11"/>
  <c r="AC35" i="11"/>
  <c r="Y35" i="11"/>
  <c r="W35" i="11"/>
  <c r="S35" i="11"/>
  <c r="Q35" i="11"/>
  <c r="M35" i="11"/>
  <c r="K35" i="11"/>
  <c r="G35" i="11"/>
  <c r="E35" i="11"/>
  <c r="BE36" i="10"/>
  <c r="BD36" i="10"/>
  <c r="BC36" i="10"/>
  <c r="BB36" i="10"/>
  <c r="BA36" i="10"/>
  <c r="AZ36" i="10"/>
  <c r="AW36" i="10"/>
  <c r="AU36" i="10"/>
  <c r="AQ36" i="10"/>
  <c r="AO36" i="10"/>
  <c r="AK36" i="10"/>
  <c r="AI36" i="10"/>
  <c r="AE36" i="10"/>
  <c r="AC36" i="10"/>
  <c r="Y36" i="10"/>
  <c r="W36" i="10"/>
  <c r="S36" i="10"/>
  <c r="Q36" i="10"/>
  <c r="M36" i="10"/>
  <c r="K36" i="10"/>
  <c r="G36" i="10"/>
  <c r="E36" i="10"/>
  <c r="BE35" i="10"/>
  <c r="BD35" i="10"/>
  <c r="BC35" i="10"/>
  <c r="BB35" i="10"/>
  <c r="BA35" i="10"/>
  <c r="AZ35" i="10"/>
  <c r="AW35" i="10"/>
  <c r="AU35" i="10"/>
  <c r="AQ35" i="10"/>
  <c r="AO35" i="10"/>
  <c r="AK35" i="10"/>
  <c r="AI35" i="10"/>
  <c r="AE35" i="10"/>
  <c r="AC35" i="10"/>
  <c r="Y35" i="10"/>
  <c r="W35" i="10"/>
  <c r="S35" i="10"/>
  <c r="Q35" i="10"/>
  <c r="M35" i="10"/>
  <c r="K35" i="10"/>
  <c r="G35" i="10"/>
  <c r="E35" i="10"/>
  <c r="BE34" i="10"/>
  <c r="BD34" i="10"/>
  <c r="BC34" i="10"/>
  <c r="BB34" i="10"/>
  <c r="BA34" i="10"/>
  <c r="AZ34" i="10"/>
  <c r="AW34" i="10"/>
  <c r="AU34" i="10"/>
  <c r="AQ34" i="10"/>
  <c r="AO34" i="10"/>
  <c r="AK34" i="10"/>
  <c r="AI34" i="10"/>
  <c r="AE34" i="10"/>
  <c r="AC34" i="10"/>
  <c r="Y34" i="10"/>
  <c r="W34" i="10"/>
  <c r="S34" i="10"/>
  <c r="Q34" i="10"/>
  <c r="M34" i="10"/>
  <c r="K34" i="10"/>
  <c r="G34" i="10"/>
  <c r="E34" i="10"/>
  <c r="BE33" i="10"/>
  <c r="BD33" i="10"/>
  <c r="BC33" i="10"/>
  <c r="BB33" i="10"/>
  <c r="BA33" i="10"/>
  <c r="AZ33" i="10"/>
  <c r="AW33" i="10"/>
  <c r="AU33" i="10"/>
  <c r="AQ33" i="10"/>
  <c r="AO33" i="10"/>
  <c r="AK33" i="10"/>
  <c r="AI33" i="10"/>
  <c r="AE33" i="10"/>
  <c r="AC33" i="10"/>
  <c r="Y33" i="10"/>
  <c r="W33" i="10"/>
  <c r="S33" i="10"/>
  <c r="Q33" i="10"/>
  <c r="M33" i="10"/>
  <c r="K33" i="10"/>
  <c r="G33" i="10"/>
  <c r="E33" i="10"/>
  <c r="BE32" i="10"/>
  <c r="BD32" i="10"/>
  <c r="BC32" i="10"/>
  <c r="BB32" i="10"/>
  <c r="BA32" i="10"/>
  <c r="AZ32" i="10"/>
  <c r="AW32" i="10"/>
  <c r="AU32" i="10"/>
  <c r="AQ32" i="10"/>
  <c r="AO32" i="10"/>
  <c r="AK32" i="10"/>
  <c r="AI32" i="10"/>
  <c r="AE32" i="10"/>
  <c r="AC32" i="10"/>
  <c r="Y32" i="10"/>
  <c r="W32" i="10"/>
  <c r="S32" i="10"/>
  <c r="Q32" i="10"/>
  <c r="G32" i="10"/>
  <c r="E32" i="10"/>
  <c r="BE31" i="10"/>
  <c r="BD31" i="10"/>
  <c r="BC31" i="10"/>
  <c r="BB31" i="10"/>
  <c r="BA31" i="10"/>
  <c r="AZ31" i="10"/>
  <c r="AW31" i="10"/>
  <c r="AU31" i="10"/>
  <c r="AQ31" i="10"/>
  <c r="AO31" i="10"/>
  <c r="AK31" i="10"/>
  <c r="AI31" i="10"/>
  <c r="AE31" i="10"/>
  <c r="AC31" i="10"/>
  <c r="Y31" i="10"/>
  <c r="W31" i="10"/>
  <c r="S31" i="10"/>
  <c r="Q31" i="10"/>
  <c r="M31" i="10"/>
  <c r="K31" i="10"/>
  <c r="G31" i="10"/>
  <c r="E31" i="10"/>
  <c r="AY71" i="14" l="1"/>
  <c r="AS71" i="14"/>
  <c r="AW125" i="7" l="1"/>
  <c r="AU125" i="7"/>
  <c r="AQ125" i="7"/>
  <c r="AO125" i="7"/>
  <c r="AK125" i="7"/>
  <c r="AI125" i="7"/>
  <c r="AE125" i="7"/>
  <c r="AC125" i="7"/>
  <c r="AW123" i="7"/>
  <c r="AU123" i="7"/>
  <c r="AQ123" i="7"/>
  <c r="AO123" i="7"/>
  <c r="AK123" i="7"/>
  <c r="AI123" i="7"/>
  <c r="AE123" i="7"/>
  <c r="AC123" i="7"/>
  <c r="AW122" i="7"/>
  <c r="AU122" i="7"/>
  <c r="AQ122" i="7"/>
  <c r="AO122" i="7"/>
  <c r="AK122" i="7"/>
  <c r="AI122" i="7"/>
  <c r="AE122" i="7"/>
  <c r="AC122" i="7"/>
  <c r="AW121" i="7"/>
  <c r="AU121" i="7"/>
  <c r="AQ121" i="7"/>
  <c r="AO121" i="7"/>
  <c r="AK121" i="7"/>
  <c r="AI121" i="7"/>
  <c r="AE121" i="7"/>
  <c r="AC121" i="7"/>
  <c r="AK120" i="7"/>
  <c r="AI120" i="7"/>
  <c r="AQ119" i="7"/>
  <c r="AO119" i="7"/>
  <c r="AQ118" i="7"/>
  <c r="AO118" i="7"/>
  <c r="AW117" i="7"/>
  <c r="AU117" i="7"/>
  <c r="AW111" i="7"/>
  <c r="AU111" i="7"/>
  <c r="AQ111" i="7"/>
  <c r="AO111" i="7"/>
  <c r="AK111" i="7"/>
  <c r="AI111" i="7"/>
  <c r="AE111" i="7"/>
  <c r="AC111" i="7"/>
  <c r="AW110" i="7"/>
  <c r="AU110" i="7"/>
  <c r="AQ110" i="7"/>
  <c r="AO110" i="7"/>
  <c r="AK110" i="7"/>
  <c r="AI110" i="7"/>
  <c r="AE110" i="7"/>
  <c r="AC110" i="7"/>
  <c r="AW133" i="7"/>
  <c r="AU133" i="7"/>
  <c r="AQ133" i="7"/>
  <c r="AO133" i="7"/>
  <c r="AK133" i="7"/>
  <c r="AI133" i="7"/>
  <c r="AE133" i="7"/>
  <c r="AC133" i="7"/>
  <c r="AW132" i="7"/>
  <c r="AU132" i="7"/>
  <c r="AQ132" i="7"/>
  <c r="AO132" i="7"/>
  <c r="AK132" i="7"/>
  <c r="AI132" i="7"/>
  <c r="AE132" i="7"/>
  <c r="AC132" i="7"/>
  <c r="AW131" i="7"/>
  <c r="AU131" i="7"/>
  <c r="AQ131" i="7"/>
  <c r="AO131" i="7"/>
  <c r="AK131" i="7"/>
  <c r="AI131" i="7"/>
  <c r="AE131" i="7"/>
  <c r="AC131" i="7"/>
  <c r="AW130" i="7"/>
  <c r="AU130" i="7"/>
  <c r="AQ130" i="7"/>
  <c r="AO130" i="7"/>
  <c r="AK130" i="7"/>
  <c r="AI130" i="7"/>
  <c r="AE130" i="7"/>
  <c r="AC130" i="7"/>
  <c r="AW129" i="7"/>
  <c r="AU129" i="7"/>
  <c r="AQ129" i="7"/>
  <c r="AO129" i="7"/>
  <c r="AK129" i="7"/>
  <c r="AI129" i="7"/>
  <c r="AE129" i="7"/>
  <c r="AC129" i="7"/>
  <c r="AW128" i="7"/>
  <c r="AU128" i="7"/>
  <c r="AQ128" i="7"/>
  <c r="AO128" i="7"/>
  <c r="AK128" i="7"/>
  <c r="AI128" i="7"/>
  <c r="AE128" i="7"/>
  <c r="AC128" i="7"/>
  <c r="AW127" i="7"/>
  <c r="AU127" i="7"/>
  <c r="AQ127" i="7"/>
  <c r="AO127" i="7"/>
  <c r="AK127" i="7"/>
  <c r="AI127" i="7"/>
  <c r="AE127" i="7"/>
  <c r="AC127" i="7"/>
  <c r="AW126" i="7"/>
  <c r="AU126" i="7"/>
  <c r="AQ126" i="7"/>
  <c r="AO126" i="7"/>
  <c r="AK126" i="7"/>
  <c r="AI126" i="7"/>
  <c r="AE126" i="7"/>
  <c r="AC126" i="7"/>
  <c r="AW124" i="7"/>
  <c r="AU124" i="7"/>
  <c r="AQ124" i="7"/>
  <c r="AO124" i="7"/>
  <c r="AK124" i="7"/>
  <c r="AI124" i="7"/>
  <c r="AE124" i="7"/>
  <c r="AC124" i="7"/>
  <c r="AW116" i="7"/>
  <c r="AU116" i="7"/>
  <c r="AQ116" i="7"/>
  <c r="AO116" i="7"/>
  <c r="AK116" i="7"/>
  <c r="AI116" i="7"/>
  <c r="AE116" i="7"/>
  <c r="AC116" i="7"/>
  <c r="AW115" i="7"/>
  <c r="AU115" i="7"/>
  <c r="AQ115" i="7"/>
  <c r="AO115" i="7"/>
  <c r="AK115" i="7"/>
  <c r="AI115" i="7"/>
  <c r="AE115" i="7"/>
  <c r="AC115" i="7"/>
  <c r="AW113" i="7"/>
  <c r="AU113" i="7"/>
  <c r="AQ113" i="7"/>
  <c r="AO113" i="7"/>
  <c r="AK113" i="7"/>
  <c r="AI113" i="7"/>
  <c r="AE113" i="7"/>
  <c r="AC113" i="7"/>
  <c r="AW112" i="7"/>
  <c r="AU112" i="7"/>
  <c r="AQ112" i="7"/>
  <c r="AO112" i="7"/>
  <c r="AK112" i="7"/>
  <c r="AI112" i="7"/>
  <c r="AE112" i="7"/>
  <c r="AC112" i="7"/>
  <c r="AW109" i="7"/>
  <c r="AU109" i="7"/>
  <c r="AQ109" i="7"/>
  <c r="AO109" i="7"/>
  <c r="AK109" i="7"/>
  <c r="AI109" i="7"/>
  <c r="AE109" i="7"/>
  <c r="AC109" i="7"/>
  <c r="AW107" i="7"/>
  <c r="AU107" i="7"/>
  <c r="AQ107" i="7"/>
  <c r="AO107" i="7"/>
  <c r="AK107" i="7"/>
  <c r="AI107" i="7"/>
  <c r="AE107" i="7"/>
  <c r="AC107" i="7"/>
  <c r="AW106" i="7"/>
  <c r="AU106" i="7"/>
  <c r="AQ106" i="7"/>
  <c r="AO106" i="7"/>
  <c r="AK106" i="7"/>
  <c r="AI106" i="7"/>
  <c r="AE106" i="7"/>
  <c r="AC106" i="7"/>
  <c r="AW105" i="7"/>
  <c r="AU105" i="7"/>
  <c r="AQ105" i="7"/>
  <c r="AO105" i="7"/>
  <c r="AK105" i="7"/>
  <c r="AI105" i="7"/>
  <c r="AM71" i="14"/>
  <c r="AG71" i="14"/>
  <c r="AA71" i="14"/>
  <c r="U71" i="14"/>
  <c r="O71" i="14"/>
  <c r="AY72" i="14"/>
  <c r="AS72" i="14"/>
  <c r="AM72" i="14"/>
  <c r="AG72" i="14"/>
  <c r="AA72" i="14"/>
  <c r="U72" i="14"/>
  <c r="O72" i="14"/>
  <c r="I72" i="14"/>
  <c r="I71" i="14"/>
  <c r="AY67" i="12"/>
  <c r="AS67" i="12"/>
  <c r="AM67" i="12"/>
  <c r="AG67" i="12"/>
  <c r="AA67" i="12"/>
  <c r="U67" i="12"/>
  <c r="O67" i="12"/>
  <c r="AY66" i="12"/>
  <c r="AS66" i="12"/>
  <c r="AM66" i="12"/>
  <c r="AG66" i="12"/>
  <c r="AA66" i="12"/>
  <c r="U66" i="12"/>
  <c r="O66" i="12"/>
  <c r="I67" i="12"/>
  <c r="I66" i="12"/>
  <c r="AY66" i="11"/>
  <c r="AS66" i="11"/>
  <c r="AM66" i="11"/>
  <c r="AG66" i="11"/>
  <c r="AA66" i="11"/>
  <c r="U66" i="11"/>
  <c r="O66" i="11"/>
  <c r="AY65" i="11"/>
  <c r="AS65" i="11"/>
  <c r="AM65" i="11"/>
  <c r="AG65" i="11"/>
  <c r="AA65" i="11"/>
  <c r="U65" i="11"/>
  <c r="O65" i="11"/>
  <c r="I66" i="11"/>
  <c r="I65" i="11"/>
  <c r="I61" i="10"/>
  <c r="O61" i="10"/>
  <c r="U61" i="10"/>
  <c r="AA61" i="10"/>
  <c r="AG61" i="10"/>
  <c r="AM61" i="10"/>
  <c r="AS61" i="10"/>
  <c r="AY61" i="10"/>
  <c r="AY62" i="10"/>
  <c r="AS62" i="10"/>
  <c r="AM62" i="10"/>
  <c r="AG62" i="10"/>
  <c r="AA62" i="10"/>
  <c r="U62" i="10"/>
  <c r="O62" i="10"/>
  <c r="I62" i="10"/>
  <c r="BE47" i="11"/>
  <c r="BC47" i="11"/>
  <c r="BB47" i="11"/>
  <c r="BA47" i="11"/>
  <c r="AZ47" i="11"/>
  <c r="AW47" i="11"/>
  <c r="AU47" i="11"/>
  <c r="AQ47" i="11"/>
  <c r="AO47" i="11"/>
  <c r="AK47" i="11"/>
  <c r="AI47" i="11"/>
  <c r="BE67" i="12" l="1"/>
  <c r="BE66" i="12"/>
  <c r="BE65" i="11"/>
  <c r="BE71" i="14"/>
  <c r="BE72" i="14"/>
  <c r="BE66" i="11"/>
  <c r="BE62" i="10"/>
  <c r="BE61" i="10"/>
  <c r="AW19" i="14"/>
  <c r="AE32" i="11" l="1"/>
  <c r="AW19" i="11"/>
  <c r="AU19" i="11"/>
  <c r="BE34" i="12" l="1"/>
  <c r="BD34" i="12"/>
  <c r="BC34" i="12"/>
  <c r="BB34" i="12"/>
  <c r="BA34" i="12"/>
  <c r="AZ34" i="12"/>
  <c r="AW34" i="12"/>
  <c r="AU34" i="12"/>
  <c r="AQ34" i="12"/>
  <c r="AO34" i="12"/>
  <c r="AK34" i="12"/>
  <c r="AI34" i="12"/>
  <c r="AE34" i="12"/>
  <c r="AC34" i="12"/>
  <c r="Y34" i="12"/>
  <c r="W34" i="12"/>
  <c r="S34" i="12"/>
  <c r="Q34" i="12"/>
  <c r="M34" i="12"/>
  <c r="K34" i="12"/>
  <c r="G34" i="12"/>
  <c r="E34" i="12"/>
  <c r="BE33" i="12"/>
  <c r="BD33" i="12"/>
  <c r="BC33" i="12"/>
  <c r="BB33" i="12"/>
  <c r="BA33" i="12"/>
  <c r="AZ33" i="12"/>
  <c r="AW33" i="12"/>
  <c r="AU33" i="12"/>
  <c r="AQ33" i="12"/>
  <c r="AO33" i="12"/>
  <c r="AK33" i="12"/>
  <c r="AI33" i="12"/>
  <c r="AE33" i="12"/>
  <c r="AC33" i="12"/>
  <c r="Y33" i="12"/>
  <c r="W33" i="12"/>
  <c r="S33" i="12"/>
  <c r="Q33" i="12"/>
  <c r="M33" i="12"/>
  <c r="K33" i="12"/>
  <c r="G33" i="12"/>
  <c r="E33" i="12"/>
  <c r="BE32" i="12"/>
  <c r="BD32" i="12"/>
  <c r="BC32" i="12"/>
  <c r="BB32" i="12"/>
  <c r="BA32" i="12"/>
  <c r="AZ32" i="12"/>
  <c r="AW32" i="12"/>
  <c r="AU32" i="12"/>
  <c r="AQ32" i="12"/>
  <c r="AO32" i="12"/>
  <c r="AK32" i="12"/>
  <c r="AI32" i="12"/>
  <c r="AE32" i="12"/>
  <c r="AC32" i="12"/>
  <c r="Y32" i="12"/>
  <c r="W32" i="12"/>
  <c r="S32" i="12"/>
  <c r="Q32" i="12"/>
  <c r="M32" i="12"/>
  <c r="K32" i="12"/>
  <c r="G32" i="12"/>
  <c r="E32" i="12"/>
  <c r="BE31" i="12" l="1"/>
  <c r="BD31" i="12"/>
  <c r="BC31" i="12"/>
  <c r="BB31" i="12"/>
  <c r="BA31" i="12"/>
  <c r="AZ31" i="12"/>
  <c r="AW31" i="12"/>
  <c r="AU31" i="12"/>
  <c r="AQ31" i="12"/>
  <c r="AO31" i="12"/>
  <c r="AK31" i="12"/>
  <c r="AI31" i="12"/>
  <c r="AE31" i="12"/>
  <c r="AC31" i="12"/>
  <c r="Y31" i="12"/>
  <c r="W31" i="12"/>
  <c r="S31" i="12"/>
  <c r="Q31" i="12"/>
  <c r="M31" i="12"/>
  <c r="K31" i="12"/>
  <c r="G31" i="12"/>
  <c r="E31" i="12"/>
  <c r="BE34" i="11"/>
  <c r="BD34" i="11"/>
  <c r="BC34" i="11"/>
  <c r="BB34" i="11"/>
  <c r="BA34" i="11"/>
  <c r="AZ34" i="11"/>
  <c r="AW34" i="11"/>
  <c r="AU34" i="11"/>
  <c r="AQ34" i="11"/>
  <c r="AO34" i="11"/>
  <c r="AK34" i="11"/>
  <c r="AI34" i="11"/>
  <c r="AE34" i="11"/>
  <c r="AC34" i="11"/>
  <c r="Y34" i="11"/>
  <c r="W34" i="11"/>
  <c r="S34" i="11"/>
  <c r="Q34" i="11"/>
  <c r="M34" i="11"/>
  <c r="K34" i="11"/>
  <c r="G34" i="11"/>
  <c r="E34" i="11"/>
  <c r="AY76" i="14" l="1"/>
  <c r="AS76" i="14"/>
  <c r="AM76" i="14"/>
  <c r="AG76" i="14"/>
  <c r="AA76" i="14"/>
  <c r="U76" i="14"/>
  <c r="O76" i="14"/>
  <c r="I76" i="14"/>
  <c r="AY75" i="14"/>
  <c r="AS75" i="14"/>
  <c r="AM75" i="14"/>
  <c r="AG75" i="14"/>
  <c r="AA75" i="14"/>
  <c r="U75" i="14"/>
  <c r="O75" i="14"/>
  <c r="I75" i="14"/>
  <c r="AY74" i="14"/>
  <c r="AS74" i="14"/>
  <c r="AM74" i="14"/>
  <c r="AG74" i="14"/>
  <c r="AA74" i="14"/>
  <c r="U74" i="14"/>
  <c r="O74" i="14"/>
  <c r="I74" i="14"/>
  <c r="AY73" i="14"/>
  <c r="AS73" i="14"/>
  <c r="AM73" i="14"/>
  <c r="AG73" i="14"/>
  <c r="AA73" i="14"/>
  <c r="U73" i="14"/>
  <c r="O73" i="14"/>
  <c r="I73" i="14"/>
  <c r="AY70" i="14"/>
  <c r="AS70" i="14"/>
  <c r="AM70" i="14"/>
  <c r="AG70" i="14"/>
  <c r="AA70" i="14"/>
  <c r="U70" i="14"/>
  <c r="O70" i="14"/>
  <c r="I70" i="14"/>
  <c r="AY69" i="14"/>
  <c r="AS69" i="14"/>
  <c r="AM69" i="14"/>
  <c r="AG69" i="14"/>
  <c r="AA69" i="14"/>
  <c r="U69" i="14"/>
  <c r="O69" i="14"/>
  <c r="I69" i="14"/>
  <c r="AY68" i="14"/>
  <c r="AS68" i="14"/>
  <c r="AM68" i="14"/>
  <c r="AG68" i="14"/>
  <c r="AA68" i="14"/>
  <c r="U68" i="14"/>
  <c r="O68" i="14"/>
  <c r="I68" i="14"/>
  <c r="AY67" i="14"/>
  <c r="AS67" i="14"/>
  <c r="AM67" i="14"/>
  <c r="AG67" i="14"/>
  <c r="AA67" i="14"/>
  <c r="U67" i="14"/>
  <c r="O67" i="14"/>
  <c r="I67" i="14"/>
  <c r="AY66" i="14"/>
  <c r="AS66" i="14"/>
  <c r="AM66" i="14"/>
  <c r="AG66" i="14"/>
  <c r="AA66" i="14"/>
  <c r="U66" i="14"/>
  <c r="O66" i="14"/>
  <c r="I66" i="14"/>
  <c r="AY65" i="14"/>
  <c r="AS65" i="14"/>
  <c r="AM65" i="14"/>
  <c r="AG65" i="14"/>
  <c r="AA65" i="14"/>
  <c r="U65" i="14"/>
  <c r="O65" i="14"/>
  <c r="I65" i="14"/>
  <c r="BD57" i="14"/>
  <c r="BC57" i="14"/>
  <c r="BB57" i="14"/>
  <c r="BA57" i="14"/>
  <c r="AZ57" i="14"/>
  <c r="AW57" i="14"/>
  <c r="AU57" i="14"/>
  <c r="AQ57" i="14"/>
  <c r="AO57" i="14"/>
  <c r="AK57" i="14"/>
  <c r="AI57" i="14"/>
  <c r="AE57" i="14"/>
  <c r="AC57" i="14"/>
  <c r="Y57" i="14"/>
  <c r="W57" i="14"/>
  <c r="S57" i="14"/>
  <c r="Q57" i="14"/>
  <c r="M57" i="14"/>
  <c r="K57" i="14"/>
  <c r="G57" i="14"/>
  <c r="E57" i="14"/>
  <c r="AV54" i="14"/>
  <c r="AW54" i="14" s="1"/>
  <c r="AT54" i="14"/>
  <c r="AU54" i="14" s="1"/>
  <c r="AP54" i="14"/>
  <c r="AQ54" i="14" s="1"/>
  <c r="AN54" i="14"/>
  <c r="AO54" i="14" s="1"/>
  <c r="AJ54" i="14"/>
  <c r="AK54" i="14" s="1"/>
  <c r="AH54" i="14"/>
  <c r="AI54" i="14" s="1"/>
  <c r="AD54" i="14"/>
  <c r="AE54" i="14" s="1"/>
  <c r="AB54" i="14"/>
  <c r="AC54" i="14" s="1"/>
  <c r="X54" i="14"/>
  <c r="Y54" i="14" s="1"/>
  <c r="V54" i="14"/>
  <c r="W54" i="14" s="1"/>
  <c r="R54" i="14"/>
  <c r="S54" i="14" s="1"/>
  <c r="P54" i="14"/>
  <c r="Q54" i="14" s="1"/>
  <c r="L54" i="14"/>
  <c r="M54" i="14" s="1"/>
  <c r="J54" i="14"/>
  <c r="K54" i="14" s="1"/>
  <c r="F54" i="14"/>
  <c r="D54" i="14"/>
  <c r="E54" i="14" s="1"/>
  <c r="BE53" i="14"/>
  <c r="BC53" i="14"/>
  <c r="BB53" i="14"/>
  <c r="BA53" i="14"/>
  <c r="AZ53" i="14"/>
  <c r="AW53" i="14"/>
  <c r="AU53" i="14"/>
  <c r="AQ53" i="14"/>
  <c r="AO53" i="14"/>
  <c r="AK53" i="14"/>
  <c r="AI53" i="14"/>
  <c r="AE53" i="14"/>
  <c r="AC53" i="14"/>
  <c r="Y53" i="14"/>
  <c r="W53" i="14"/>
  <c r="S53" i="14"/>
  <c r="Q53" i="14"/>
  <c r="M53" i="14"/>
  <c r="K53" i="14"/>
  <c r="G53" i="14"/>
  <c r="E53" i="14"/>
  <c r="BE52" i="14"/>
  <c r="BC52" i="14"/>
  <c r="BB52" i="14"/>
  <c r="BA52" i="14"/>
  <c r="AZ52" i="14"/>
  <c r="AW52" i="14"/>
  <c r="AU52" i="14"/>
  <c r="AQ52" i="14"/>
  <c r="AO52" i="14"/>
  <c r="AK52" i="14"/>
  <c r="AI52" i="14"/>
  <c r="AE52" i="14"/>
  <c r="AC52" i="14"/>
  <c r="Y52" i="14"/>
  <c r="W52" i="14"/>
  <c r="S52" i="14"/>
  <c r="Q52" i="14"/>
  <c r="M52" i="14"/>
  <c r="K52" i="14"/>
  <c r="G52" i="14"/>
  <c r="E52" i="14"/>
  <c r="BE51" i="14"/>
  <c r="BC51" i="14"/>
  <c r="BB51" i="14"/>
  <c r="BA51" i="14"/>
  <c r="AZ51" i="14"/>
  <c r="AW51" i="14"/>
  <c r="AU51" i="14"/>
  <c r="AQ51" i="14"/>
  <c r="AO51" i="14"/>
  <c r="AK51" i="14"/>
  <c r="AI51" i="14"/>
  <c r="AE51" i="14"/>
  <c r="AC51" i="14"/>
  <c r="Y51" i="14"/>
  <c r="W51" i="14"/>
  <c r="S51" i="14"/>
  <c r="Q51" i="14"/>
  <c r="M51" i="14"/>
  <c r="K51" i="14"/>
  <c r="G51" i="14"/>
  <c r="E51" i="14"/>
  <c r="BE38" i="14"/>
  <c r="BD38" i="14"/>
  <c r="BC38" i="14"/>
  <c r="BB38" i="14"/>
  <c r="BA38" i="14"/>
  <c r="AZ38" i="14"/>
  <c r="AU38" i="14"/>
  <c r="AQ38" i="14"/>
  <c r="AO38" i="14"/>
  <c r="AK38" i="14"/>
  <c r="AI38" i="14"/>
  <c r="AE38" i="14"/>
  <c r="AC38" i="14"/>
  <c r="Y38" i="14"/>
  <c r="W38" i="14"/>
  <c r="S38" i="14"/>
  <c r="Q38" i="14"/>
  <c r="M38" i="14"/>
  <c r="K38" i="14"/>
  <c r="G38" i="14"/>
  <c r="E38" i="14"/>
  <c r="BE37" i="14"/>
  <c r="BD37" i="14"/>
  <c r="BC37" i="14"/>
  <c r="BB37" i="14"/>
  <c r="BA37" i="14"/>
  <c r="AZ37" i="14"/>
  <c r="AW37" i="14"/>
  <c r="AU37" i="14"/>
  <c r="AQ37" i="14"/>
  <c r="AO37" i="14"/>
  <c r="AK37" i="14"/>
  <c r="AI37" i="14"/>
  <c r="AE37" i="14"/>
  <c r="AC37" i="14"/>
  <c r="Y37" i="14"/>
  <c r="W37" i="14"/>
  <c r="S37" i="14"/>
  <c r="Q37" i="14"/>
  <c r="M37" i="14"/>
  <c r="K37" i="14"/>
  <c r="G37" i="14"/>
  <c r="E37" i="14"/>
  <c r="BE36" i="14"/>
  <c r="BD36" i="14"/>
  <c r="BC36" i="14"/>
  <c r="BB36" i="14"/>
  <c r="BA36" i="14"/>
  <c r="AZ36" i="14"/>
  <c r="AW36" i="14"/>
  <c r="AU36" i="14"/>
  <c r="AQ36" i="14"/>
  <c r="AO36" i="14"/>
  <c r="AK36" i="14"/>
  <c r="AI36" i="14"/>
  <c r="AE36" i="14"/>
  <c r="AC36" i="14"/>
  <c r="Y36" i="14"/>
  <c r="W36" i="14"/>
  <c r="S36" i="14"/>
  <c r="Q36" i="14"/>
  <c r="G36" i="14"/>
  <c r="E36" i="14"/>
  <c r="BE35" i="14"/>
  <c r="BD35" i="14"/>
  <c r="BC35" i="14"/>
  <c r="BB35" i="14"/>
  <c r="BA35" i="14"/>
  <c r="AZ35" i="14"/>
  <c r="AW35" i="14"/>
  <c r="AU35" i="14"/>
  <c r="AQ35" i="14"/>
  <c r="AO35" i="14"/>
  <c r="AK35" i="14"/>
  <c r="AI35" i="14"/>
  <c r="AE35" i="14"/>
  <c r="AC35" i="14"/>
  <c r="Y35" i="14"/>
  <c r="W35" i="14"/>
  <c r="S35" i="14"/>
  <c r="Q35" i="14"/>
  <c r="M35" i="14"/>
  <c r="K35" i="14"/>
  <c r="G35" i="14"/>
  <c r="E35" i="14"/>
  <c r="BE34" i="14"/>
  <c r="BD34" i="14"/>
  <c r="BC34" i="14"/>
  <c r="BB34" i="14"/>
  <c r="BA34" i="14"/>
  <c r="AZ34" i="14"/>
  <c r="AW34" i="14"/>
  <c r="AU34" i="14"/>
  <c r="AQ34" i="14"/>
  <c r="AO34" i="14"/>
  <c r="AK34" i="14"/>
  <c r="AI34" i="14"/>
  <c r="AE34" i="14"/>
  <c r="AC34" i="14"/>
  <c r="Y34" i="14"/>
  <c r="W34" i="14"/>
  <c r="S34" i="14"/>
  <c r="Q34" i="14"/>
  <c r="M34" i="14"/>
  <c r="K34" i="14"/>
  <c r="G34" i="14"/>
  <c r="E34" i="14"/>
  <c r="BE33" i="14"/>
  <c r="BD33" i="14"/>
  <c r="BC33" i="14"/>
  <c r="BB33" i="14"/>
  <c r="BA33" i="14"/>
  <c r="AZ33" i="14"/>
  <c r="AW33" i="14"/>
  <c r="AU33" i="14"/>
  <c r="AQ33" i="14"/>
  <c r="AO33" i="14"/>
  <c r="AK33" i="14"/>
  <c r="AI33" i="14"/>
  <c r="AE33" i="14"/>
  <c r="AC33" i="14"/>
  <c r="Y33" i="14"/>
  <c r="W33" i="14"/>
  <c r="S33" i="14"/>
  <c r="Q33" i="14"/>
  <c r="M33" i="14"/>
  <c r="K33" i="14"/>
  <c r="G33" i="14"/>
  <c r="E33" i="14"/>
  <c r="BE32" i="14"/>
  <c r="BD32" i="14"/>
  <c r="BC32" i="14"/>
  <c r="BB32" i="14"/>
  <c r="BA32" i="14"/>
  <c r="AZ32" i="14"/>
  <c r="AW32" i="14"/>
  <c r="AU32" i="14"/>
  <c r="AQ32" i="14"/>
  <c r="AO32" i="14"/>
  <c r="AK32" i="14"/>
  <c r="AI32" i="14"/>
  <c r="AE32" i="14"/>
  <c r="AC32" i="14"/>
  <c r="Y32" i="14"/>
  <c r="W32" i="14"/>
  <c r="S32" i="14"/>
  <c r="Q32" i="14"/>
  <c r="M32" i="14"/>
  <c r="K32" i="14"/>
  <c r="G32" i="14"/>
  <c r="E32" i="14"/>
  <c r="BE31" i="14"/>
  <c r="BD31" i="14"/>
  <c r="BC31" i="14"/>
  <c r="BB31" i="14"/>
  <c r="BA31" i="14"/>
  <c r="AZ31" i="14"/>
  <c r="AW31" i="14"/>
  <c r="AU31" i="14"/>
  <c r="AQ31" i="14"/>
  <c r="AO31" i="14"/>
  <c r="AK31" i="14"/>
  <c r="AI31" i="14"/>
  <c r="AE31" i="14"/>
  <c r="AC31" i="14"/>
  <c r="Y31" i="14"/>
  <c r="W31" i="14"/>
  <c r="S31" i="14"/>
  <c r="Q31" i="14"/>
  <c r="M31" i="14"/>
  <c r="K31" i="14"/>
  <c r="G31" i="14"/>
  <c r="E31" i="14"/>
  <c r="BE30" i="14"/>
  <c r="BD30" i="14"/>
  <c r="BC30" i="14"/>
  <c r="BB30" i="14"/>
  <c r="BA30" i="14"/>
  <c r="AZ30" i="14"/>
  <c r="AW30" i="14"/>
  <c r="AU30" i="14"/>
  <c r="AQ30" i="14"/>
  <c r="AO30" i="14"/>
  <c r="AK30" i="14"/>
  <c r="AI30" i="14"/>
  <c r="AE30" i="14"/>
  <c r="AC30" i="14"/>
  <c r="Y30" i="14"/>
  <c r="W30" i="14"/>
  <c r="S30" i="14"/>
  <c r="Q30" i="14"/>
  <c r="M30" i="14"/>
  <c r="K30" i="14"/>
  <c r="G30" i="14"/>
  <c r="E30" i="14"/>
  <c r="BE29" i="14"/>
  <c r="BD29" i="14"/>
  <c r="BC29" i="14"/>
  <c r="BB29" i="14"/>
  <c r="BA29" i="14"/>
  <c r="AZ29" i="14"/>
  <c r="AW29" i="14"/>
  <c r="AU29" i="14"/>
  <c r="AQ29" i="14"/>
  <c r="AO29" i="14"/>
  <c r="AK29" i="14"/>
  <c r="AI29" i="14"/>
  <c r="AE29" i="14"/>
  <c r="AC29" i="14"/>
  <c r="Y29" i="14"/>
  <c r="W29" i="14"/>
  <c r="S29" i="14"/>
  <c r="Q29" i="14"/>
  <c r="M29" i="14"/>
  <c r="K29" i="14"/>
  <c r="G29" i="14"/>
  <c r="E29" i="14"/>
  <c r="BE28" i="14"/>
  <c r="BD28" i="14"/>
  <c r="BC28" i="14"/>
  <c r="BB28" i="14"/>
  <c r="BA28" i="14"/>
  <c r="AZ28" i="14"/>
  <c r="AW28" i="14"/>
  <c r="AU28" i="14"/>
  <c r="AQ28" i="14"/>
  <c r="AO28" i="14"/>
  <c r="AK28" i="14"/>
  <c r="AI28" i="14"/>
  <c r="AE28" i="14"/>
  <c r="AC28" i="14"/>
  <c r="Y28" i="14"/>
  <c r="W28" i="14"/>
  <c r="S28" i="14"/>
  <c r="Q28" i="14"/>
  <c r="M28" i="14"/>
  <c r="K28" i="14"/>
  <c r="G28" i="14"/>
  <c r="E28" i="14"/>
  <c r="BE27" i="14"/>
  <c r="BD27" i="14"/>
  <c r="BC27" i="14"/>
  <c r="BB27" i="14"/>
  <c r="BA27" i="14"/>
  <c r="AZ27" i="14"/>
  <c r="AW27" i="14"/>
  <c r="AU27" i="14"/>
  <c r="AQ27" i="14"/>
  <c r="AO27" i="14"/>
  <c r="AK27" i="14"/>
  <c r="AI27" i="14"/>
  <c r="AE27" i="14"/>
  <c r="AC27" i="14"/>
  <c r="Y27" i="14"/>
  <c r="W27" i="14"/>
  <c r="S27" i="14"/>
  <c r="Q27" i="14"/>
  <c r="M27" i="14"/>
  <c r="K27" i="14"/>
  <c r="G27" i="14"/>
  <c r="E27" i="14"/>
  <c r="BE26" i="14"/>
  <c r="BD26" i="14"/>
  <c r="BC26" i="14"/>
  <c r="BB26" i="14"/>
  <c r="BA26" i="14"/>
  <c r="AZ26" i="14"/>
  <c r="AW26" i="14"/>
  <c r="AU26" i="14"/>
  <c r="AQ26" i="14"/>
  <c r="AO26" i="14"/>
  <c r="AK26" i="14"/>
  <c r="AI26" i="14"/>
  <c r="AE26" i="14"/>
  <c r="AC26" i="14"/>
  <c r="Y26" i="14"/>
  <c r="W26" i="14"/>
  <c r="S26" i="14"/>
  <c r="Q26" i="14"/>
  <c r="M26" i="14"/>
  <c r="K26" i="14"/>
  <c r="G26" i="14"/>
  <c r="E26" i="14"/>
  <c r="BE25" i="14"/>
  <c r="BD25" i="14"/>
  <c r="BC25" i="14"/>
  <c r="BB25" i="14"/>
  <c r="BA25" i="14"/>
  <c r="AZ25" i="14"/>
  <c r="AW25" i="14"/>
  <c r="AU25" i="14"/>
  <c r="AQ25" i="14"/>
  <c r="AO25" i="14"/>
  <c r="AE25" i="14"/>
  <c r="AC25" i="14"/>
  <c r="Y25" i="14"/>
  <c r="W25" i="14"/>
  <c r="S25" i="14"/>
  <c r="Q25" i="14"/>
  <c r="M25" i="14"/>
  <c r="K25" i="14"/>
  <c r="G25" i="14"/>
  <c r="E25" i="14"/>
  <c r="BE24" i="14"/>
  <c r="BD24" i="14"/>
  <c r="BC24" i="14"/>
  <c r="BB24" i="14"/>
  <c r="BA24" i="14"/>
  <c r="AZ24" i="14"/>
  <c r="AW24" i="14"/>
  <c r="AU24" i="14"/>
  <c r="AQ24" i="14"/>
  <c r="AO24" i="14"/>
  <c r="AK24" i="14"/>
  <c r="AI24" i="14"/>
  <c r="Y24" i="14"/>
  <c r="W24" i="14"/>
  <c r="S24" i="14"/>
  <c r="Q24" i="14"/>
  <c r="M24" i="14"/>
  <c r="G24" i="14"/>
  <c r="E24" i="14"/>
  <c r="BE23" i="14"/>
  <c r="BD23" i="14"/>
  <c r="BC23" i="14"/>
  <c r="BB23" i="14"/>
  <c r="BA23" i="14"/>
  <c r="AZ23" i="14"/>
  <c r="AW23" i="14"/>
  <c r="AU23" i="14"/>
  <c r="AQ23" i="14"/>
  <c r="AO23" i="14"/>
  <c r="AK23" i="14"/>
  <c r="AI23" i="14"/>
  <c r="AE23" i="14"/>
  <c r="AC23" i="14"/>
  <c r="Y23" i="14"/>
  <c r="W23" i="14"/>
  <c r="S23" i="14"/>
  <c r="Q23" i="14"/>
  <c r="M23" i="14"/>
  <c r="K23" i="14"/>
  <c r="G23" i="14"/>
  <c r="E23" i="14"/>
  <c r="BE22" i="14"/>
  <c r="BD22" i="14"/>
  <c r="BC22" i="14"/>
  <c r="BB22" i="14"/>
  <c r="BA22" i="14"/>
  <c r="AZ22" i="14"/>
  <c r="AW22" i="14"/>
  <c r="AU22" i="14"/>
  <c r="AQ22" i="14"/>
  <c r="AO22" i="14"/>
  <c r="AK22" i="14"/>
  <c r="AI22" i="14"/>
  <c r="AE22" i="14"/>
  <c r="AC22" i="14"/>
  <c r="Y22" i="14"/>
  <c r="W22" i="14"/>
  <c r="S22" i="14"/>
  <c r="Q22" i="14"/>
  <c r="M22" i="14"/>
  <c r="K22" i="14"/>
  <c r="G22" i="14"/>
  <c r="E22" i="14"/>
  <c r="BE21" i="14"/>
  <c r="BD21" i="14"/>
  <c r="BC21" i="14"/>
  <c r="BB21" i="14"/>
  <c r="BA21" i="14"/>
  <c r="AZ21" i="14"/>
  <c r="AW21" i="14"/>
  <c r="AU21" i="14"/>
  <c r="AQ21" i="14"/>
  <c r="AO21" i="14"/>
  <c r="AK21" i="14"/>
  <c r="AI21" i="14"/>
  <c r="AE21" i="14"/>
  <c r="AC21" i="14"/>
  <c r="Y21" i="14"/>
  <c r="W21" i="14"/>
  <c r="S21" i="14"/>
  <c r="Q21" i="14"/>
  <c r="M21" i="14"/>
  <c r="K21" i="14"/>
  <c r="G21" i="14"/>
  <c r="E21" i="14"/>
  <c r="BE20" i="14"/>
  <c r="BD20" i="14"/>
  <c r="BC20" i="14"/>
  <c r="BB20" i="14"/>
  <c r="BA20" i="14"/>
  <c r="AZ20" i="14"/>
  <c r="AW20" i="14"/>
  <c r="AU20" i="14"/>
  <c r="AQ20" i="14"/>
  <c r="AO20" i="14"/>
  <c r="AK20" i="14"/>
  <c r="AI20" i="14"/>
  <c r="AC20" i="14"/>
  <c r="Y20" i="14"/>
  <c r="W20" i="14"/>
  <c r="S20" i="14"/>
  <c r="Q20" i="14"/>
  <c r="M20" i="14"/>
  <c r="K20" i="14"/>
  <c r="G20" i="14"/>
  <c r="E20" i="14"/>
  <c r="BE19" i="14"/>
  <c r="BD19" i="14"/>
  <c r="BC19" i="14"/>
  <c r="BB19" i="14"/>
  <c r="BA19" i="14"/>
  <c r="AZ19" i="14"/>
  <c r="AU19" i="14"/>
  <c r="AQ19" i="14"/>
  <c r="AO19" i="14"/>
  <c r="AK19" i="14"/>
  <c r="AI19" i="14"/>
  <c r="AE19" i="14"/>
  <c r="AC19" i="14"/>
  <c r="Y19" i="14"/>
  <c r="W19" i="14"/>
  <c r="S19" i="14"/>
  <c r="Q19" i="14"/>
  <c r="M19" i="14"/>
  <c r="K19" i="14"/>
  <c r="G19" i="14"/>
  <c r="E19" i="14"/>
  <c r="BE18" i="14"/>
  <c r="BD18" i="14"/>
  <c r="BC18" i="14"/>
  <c r="BB18" i="14"/>
  <c r="BA18" i="14"/>
  <c r="AZ18" i="14"/>
  <c r="AW18" i="14"/>
  <c r="AU18" i="14"/>
  <c r="AQ18" i="14"/>
  <c r="AO18" i="14"/>
  <c r="AK18" i="14"/>
  <c r="AI18" i="14"/>
  <c r="AE18" i="14"/>
  <c r="AC18" i="14"/>
  <c r="Y18" i="14"/>
  <c r="W18" i="14"/>
  <c r="S18" i="14"/>
  <c r="Q18" i="14"/>
  <c r="M18" i="14"/>
  <c r="K18" i="14"/>
  <c r="G18" i="14"/>
  <c r="E18" i="14"/>
  <c r="BE17" i="14"/>
  <c r="BD17" i="14"/>
  <c r="BC17" i="14"/>
  <c r="BB17" i="14"/>
  <c r="BA17" i="14"/>
  <c r="AZ17" i="14"/>
  <c r="AW17" i="14"/>
  <c r="AU17" i="14"/>
  <c r="AQ17" i="14"/>
  <c r="AO17" i="14"/>
  <c r="AK17" i="14"/>
  <c r="AI17" i="14"/>
  <c r="Y17" i="14"/>
  <c r="W17" i="14"/>
  <c r="S17" i="14"/>
  <c r="Q17" i="14"/>
  <c r="M17" i="14"/>
  <c r="K17" i="14"/>
  <c r="G17" i="14"/>
  <c r="E17" i="14"/>
  <c r="BE16" i="14"/>
  <c r="BD16" i="14"/>
  <c r="BC16" i="14"/>
  <c r="BB16" i="14"/>
  <c r="BA16" i="14"/>
  <c r="AZ16" i="14"/>
  <c r="AW16" i="14"/>
  <c r="AU16" i="14"/>
  <c r="AQ16" i="14"/>
  <c r="AO16" i="14"/>
  <c r="AK16" i="14"/>
  <c r="AI16" i="14"/>
  <c r="AE16" i="14"/>
  <c r="AC16" i="14"/>
  <c r="Y16" i="14"/>
  <c r="W16" i="14"/>
  <c r="S16" i="14"/>
  <c r="Q16" i="14"/>
  <c r="M16" i="14"/>
  <c r="K16" i="14"/>
  <c r="G16" i="14"/>
  <c r="E16" i="14"/>
  <c r="BE15" i="14"/>
  <c r="BD15" i="14"/>
  <c r="BC15" i="14"/>
  <c r="BB15" i="14"/>
  <c r="BA15" i="14"/>
  <c r="AZ15" i="14"/>
  <c r="AW15" i="14"/>
  <c r="AU15" i="14"/>
  <c r="AQ15" i="14"/>
  <c r="AO15" i="14"/>
  <c r="AK15" i="14"/>
  <c r="AI15" i="14"/>
  <c r="AE15" i="14"/>
  <c r="AC15" i="14"/>
  <c r="Y15" i="14"/>
  <c r="W15" i="14"/>
  <c r="S15" i="14"/>
  <c r="Q15" i="14"/>
  <c r="M15" i="14"/>
  <c r="K15" i="14"/>
  <c r="G15" i="14"/>
  <c r="E15" i="14"/>
  <c r="BE14" i="14"/>
  <c r="BD14" i="14"/>
  <c r="BC14" i="14"/>
  <c r="BB14" i="14"/>
  <c r="BA14" i="14"/>
  <c r="AZ14" i="14"/>
  <c r="AQ14" i="14"/>
  <c r="AO14" i="14"/>
  <c r="AK14" i="14"/>
  <c r="AI14" i="14"/>
  <c r="AE14" i="14"/>
  <c r="AC14" i="14"/>
  <c r="Y14" i="14"/>
  <c r="W14" i="14"/>
  <c r="S14" i="14"/>
  <c r="Q14" i="14"/>
  <c r="M14" i="14"/>
  <c r="K14" i="14"/>
  <c r="BE13" i="14"/>
  <c r="BD13" i="14"/>
  <c r="BC13" i="14"/>
  <c r="BB13" i="14"/>
  <c r="BA13" i="14"/>
  <c r="AZ13" i="14"/>
  <c r="AW13" i="14"/>
  <c r="AU13" i="14"/>
  <c r="AQ13" i="14"/>
  <c r="AO13" i="14"/>
  <c r="AK13" i="14"/>
  <c r="AI13" i="14"/>
  <c r="AE13" i="14"/>
  <c r="AC13" i="14"/>
  <c r="Y13" i="14"/>
  <c r="W13" i="14"/>
  <c r="S13" i="14"/>
  <c r="Q13" i="14"/>
  <c r="BE12" i="14"/>
  <c r="BD12" i="14"/>
  <c r="BC12" i="14"/>
  <c r="BB12" i="14"/>
  <c r="BA12" i="14"/>
  <c r="AZ12" i="14"/>
  <c r="AW12" i="14"/>
  <c r="AU12" i="14"/>
  <c r="AQ12" i="14"/>
  <c r="AO12" i="14"/>
  <c r="AK12" i="14"/>
  <c r="AI12" i="14"/>
  <c r="AE12" i="14"/>
  <c r="AC12" i="14"/>
  <c r="Y12" i="14"/>
  <c r="W12" i="14"/>
  <c r="S12" i="14"/>
  <c r="Q12" i="14"/>
  <c r="M12" i="14"/>
  <c r="K12" i="14"/>
  <c r="W46" i="14" l="1"/>
  <c r="AI46" i="14"/>
  <c r="BB46" i="14"/>
  <c r="E46" i="14"/>
  <c r="AW46" i="14"/>
  <c r="Y46" i="14"/>
  <c r="AK46" i="14"/>
  <c r="G46" i="14"/>
  <c r="Q46" i="14"/>
  <c r="AC46" i="14"/>
  <c r="AO46" i="14"/>
  <c r="AZ46" i="14"/>
  <c r="BD46" i="14"/>
  <c r="K46" i="14"/>
  <c r="AU46" i="14"/>
  <c r="BC46" i="14"/>
  <c r="S46" i="14"/>
  <c r="AE46" i="14"/>
  <c r="AQ46" i="14"/>
  <c r="BA46" i="14"/>
  <c r="BE46" i="14"/>
  <c r="M46" i="14"/>
  <c r="BE65" i="14"/>
  <c r="BE66" i="14"/>
  <c r="BE67" i="14"/>
  <c r="BE68" i="14"/>
  <c r="BE69" i="14"/>
  <c r="BE70" i="14"/>
  <c r="BE73" i="14"/>
  <c r="BE74" i="14"/>
  <c r="BE75" i="14"/>
  <c r="BE76" i="14"/>
  <c r="BB54" i="14"/>
  <c r="AZ54" i="14"/>
  <c r="BA54" i="14"/>
  <c r="G54" i="14"/>
  <c r="BC54" i="14"/>
  <c r="BE77" i="14" l="1"/>
  <c r="E118" i="7"/>
  <c r="G118" i="7"/>
  <c r="K118" i="7"/>
  <c r="M118" i="7"/>
  <c r="Q118" i="7"/>
  <c r="S118" i="7"/>
  <c r="W118" i="7"/>
  <c r="Y118" i="7"/>
  <c r="AC118" i="7"/>
  <c r="AE118" i="7"/>
  <c r="AI118" i="7"/>
  <c r="AK118" i="7"/>
  <c r="AU118" i="7"/>
  <c r="AW118" i="7"/>
  <c r="BE24" i="10" l="1"/>
  <c r="BD24" i="10"/>
  <c r="BC24" i="10"/>
  <c r="BB24" i="10"/>
  <c r="BA24" i="10"/>
  <c r="AZ24" i="10"/>
  <c r="AW24" i="10"/>
  <c r="AU24" i="10"/>
  <c r="AQ24" i="10"/>
  <c r="AO24" i="10"/>
  <c r="AK24" i="10"/>
  <c r="AI24" i="10"/>
  <c r="AE24" i="10"/>
  <c r="AC24" i="10"/>
  <c r="Y24" i="10"/>
  <c r="W24" i="10"/>
  <c r="S24" i="10"/>
  <c r="Q24" i="10"/>
  <c r="M24" i="10"/>
  <c r="K24" i="10"/>
  <c r="G24" i="10"/>
  <c r="E24" i="10"/>
  <c r="BE22" i="10"/>
  <c r="BD22" i="10"/>
  <c r="BC22" i="10"/>
  <c r="BB22" i="10"/>
  <c r="BA22" i="10"/>
  <c r="AZ22" i="10"/>
  <c r="AW22" i="10"/>
  <c r="AU22" i="10"/>
  <c r="AQ22" i="10"/>
  <c r="AO22" i="10"/>
  <c r="AK22" i="10"/>
  <c r="AI22" i="10"/>
  <c r="AE22" i="10"/>
  <c r="AC22" i="10"/>
  <c r="Y22" i="10"/>
  <c r="W22" i="10"/>
  <c r="S22" i="10"/>
  <c r="Q22" i="10"/>
  <c r="M22" i="10"/>
  <c r="K22" i="10"/>
  <c r="G22" i="10"/>
  <c r="E22" i="10"/>
  <c r="BE20" i="12"/>
  <c r="BD20" i="12"/>
  <c r="BC20" i="12"/>
  <c r="BB20" i="12"/>
  <c r="BA20" i="12"/>
  <c r="AZ20" i="12"/>
  <c r="AW20" i="12"/>
  <c r="AU20" i="12"/>
  <c r="AQ20" i="12"/>
  <c r="AO20" i="12"/>
  <c r="AK20" i="12"/>
  <c r="AI20" i="12"/>
  <c r="AE20" i="12"/>
  <c r="AC20" i="12"/>
  <c r="Y20" i="12"/>
  <c r="W20" i="12"/>
  <c r="S20" i="12"/>
  <c r="Q20" i="12"/>
  <c r="M20" i="12"/>
  <c r="K20" i="12"/>
  <c r="G20" i="12"/>
  <c r="E20" i="12"/>
  <c r="E106" i="7" l="1"/>
  <c r="G106" i="7"/>
  <c r="K106" i="7"/>
  <c r="M106" i="7"/>
  <c r="Q106" i="7"/>
  <c r="S106" i="7"/>
  <c r="W106" i="7"/>
  <c r="Y106" i="7"/>
  <c r="E107" i="7"/>
  <c r="G107" i="7"/>
  <c r="K107" i="7"/>
  <c r="M107" i="7"/>
  <c r="Q107" i="7"/>
  <c r="S107" i="7"/>
  <c r="W107" i="7"/>
  <c r="Y107" i="7"/>
  <c r="R35" i="7" l="1"/>
  <c r="AX42" i="12" l="1"/>
  <c r="AV42" i="12"/>
  <c r="AT42" i="12"/>
  <c r="AR42" i="12"/>
  <c r="AP42" i="12"/>
  <c r="AN42" i="12"/>
  <c r="AL42" i="12"/>
  <c r="AJ42" i="12"/>
  <c r="AH42" i="12"/>
  <c r="AF42" i="12"/>
  <c r="AD42" i="12"/>
  <c r="AB42" i="12"/>
  <c r="Z42" i="12"/>
  <c r="X42" i="12"/>
  <c r="V42" i="12"/>
  <c r="T42" i="12"/>
  <c r="R42" i="12"/>
  <c r="P42" i="12"/>
  <c r="N42" i="12"/>
  <c r="L42" i="12"/>
  <c r="J42" i="12"/>
  <c r="H42" i="12"/>
  <c r="F42" i="12"/>
  <c r="BE41" i="12"/>
  <c r="BE30" i="12"/>
  <c r="BE29" i="12"/>
  <c r="BE28" i="12"/>
  <c r="BE27" i="12"/>
  <c r="BE26" i="12"/>
  <c r="BE25" i="12"/>
  <c r="BE24" i="12"/>
  <c r="BE23" i="12"/>
  <c r="BE22" i="12"/>
  <c r="BE21" i="12"/>
  <c r="BE19" i="12"/>
  <c r="BE18" i="12"/>
  <c r="BE17" i="12"/>
  <c r="BE16" i="12"/>
  <c r="BE15" i="12"/>
  <c r="BE14" i="12"/>
  <c r="BE13" i="12"/>
  <c r="BE12" i="12"/>
  <c r="BE41" i="11"/>
  <c r="BE33" i="11"/>
  <c r="BE32" i="11"/>
  <c r="BE31" i="11"/>
  <c r="BE30" i="11"/>
  <c r="BE29" i="11"/>
  <c r="BE28" i="11"/>
  <c r="BE27" i="11"/>
  <c r="BE26" i="11"/>
  <c r="BE25" i="11"/>
  <c r="BE24" i="11"/>
  <c r="BE23" i="11"/>
  <c r="BE22" i="11"/>
  <c r="BE21" i="11"/>
  <c r="BE20" i="11"/>
  <c r="BE19" i="11"/>
  <c r="BE18" i="11"/>
  <c r="BE17" i="11"/>
  <c r="BE16" i="11"/>
  <c r="BE15" i="11"/>
  <c r="BE14" i="11"/>
  <c r="BE13" i="11"/>
  <c r="BE12" i="11"/>
  <c r="AX42" i="11"/>
  <c r="AV42" i="11"/>
  <c r="AT42" i="11"/>
  <c r="AR42" i="11"/>
  <c r="AP42" i="11"/>
  <c r="AN42" i="11"/>
  <c r="AL42" i="11"/>
  <c r="AJ42" i="11"/>
  <c r="AH42" i="11"/>
  <c r="AF42" i="11"/>
  <c r="AD42" i="11"/>
  <c r="AB42" i="11"/>
  <c r="Z42" i="11"/>
  <c r="X42" i="11"/>
  <c r="V42" i="11"/>
  <c r="T42" i="11"/>
  <c r="R42" i="11"/>
  <c r="P42" i="11"/>
  <c r="N42" i="11"/>
  <c r="L42" i="11"/>
  <c r="J42" i="11"/>
  <c r="H42" i="11"/>
  <c r="F42" i="11"/>
  <c r="AX38" i="10"/>
  <c r="AV38" i="10"/>
  <c r="AT38" i="10"/>
  <c r="AR38" i="10"/>
  <c r="AP38" i="10"/>
  <c r="AN38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BE37" i="10"/>
  <c r="BE30" i="10"/>
  <c r="BE29" i="10"/>
  <c r="BE28" i="10"/>
  <c r="BE27" i="10"/>
  <c r="BE26" i="10"/>
  <c r="BE25" i="10"/>
  <c r="BE23" i="10"/>
  <c r="BE21" i="10"/>
  <c r="BE20" i="10"/>
  <c r="BE19" i="10"/>
  <c r="BE18" i="10"/>
  <c r="BE17" i="10"/>
  <c r="BE16" i="10"/>
  <c r="BE15" i="10"/>
  <c r="BE14" i="10"/>
  <c r="BE13" i="10"/>
  <c r="BE12" i="10"/>
  <c r="AR96" i="7"/>
  <c r="AR97" i="7" s="1"/>
  <c r="AR10" i="14" s="1"/>
  <c r="AR47" i="14" s="1"/>
  <c r="AP96" i="7"/>
  <c r="AP97" i="7" s="1"/>
  <c r="AP10" i="14" s="1"/>
  <c r="AN96" i="7"/>
  <c r="AN97" i="7" s="1"/>
  <c r="AN10" i="14" s="1"/>
  <c r="AL96" i="7"/>
  <c r="AJ96" i="7"/>
  <c r="AH96" i="7"/>
  <c r="AF96" i="7"/>
  <c r="AD96" i="7"/>
  <c r="AD97" i="7" s="1"/>
  <c r="AD10" i="14" s="1"/>
  <c r="AB96" i="7"/>
  <c r="Z96" i="7"/>
  <c r="X96" i="7"/>
  <c r="X97" i="7" s="1"/>
  <c r="X10" i="14" s="1"/>
  <c r="V96" i="7"/>
  <c r="T96" i="7"/>
  <c r="R96" i="7"/>
  <c r="R97" i="7" s="1"/>
  <c r="R10" i="14" s="1"/>
  <c r="P96" i="7"/>
  <c r="N96" i="7"/>
  <c r="L96" i="7"/>
  <c r="L97" i="7" s="1"/>
  <c r="L10" i="14" s="1"/>
  <c r="J96" i="7"/>
  <c r="H96" i="7"/>
  <c r="F96" i="7"/>
  <c r="BE83" i="7"/>
  <c r="BE81" i="7"/>
  <c r="AM35" i="7"/>
  <c r="AL35" i="7"/>
  <c r="AJ35" i="7"/>
  <c r="AH35" i="7"/>
  <c r="AF35" i="7"/>
  <c r="AB35" i="7"/>
  <c r="AN47" i="14" l="1"/>
  <c r="AN55" i="14" s="1"/>
  <c r="AO55" i="14" s="1"/>
  <c r="R47" i="14"/>
  <c r="R55" i="14" s="1"/>
  <c r="S55" i="14" s="1"/>
  <c r="AP47" i="14"/>
  <c r="AP55" i="14" s="1"/>
  <c r="AQ55" i="14" s="1"/>
  <c r="AD47" i="14"/>
  <c r="AD55" i="14" s="1"/>
  <c r="AE55" i="14" s="1"/>
  <c r="X47" i="14"/>
  <c r="X55" i="14" s="1"/>
  <c r="Y55" i="14" s="1"/>
  <c r="L47" i="14"/>
  <c r="L55" i="14" s="1"/>
  <c r="M55" i="14" s="1"/>
  <c r="BE42" i="12"/>
  <c r="BE38" i="10"/>
  <c r="BE42" i="11"/>
  <c r="AB97" i="7"/>
  <c r="AB10" i="14" s="1"/>
  <c r="AJ97" i="7"/>
  <c r="AJ10" i="14" s="1"/>
  <c r="AL97" i="7"/>
  <c r="AL10" i="14" s="1"/>
  <c r="AL47" i="14" s="1"/>
  <c r="AH97" i="7"/>
  <c r="AH10" i="14" s="1"/>
  <c r="AF97" i="7"/>
  <c r="AF10" i="14" s="1"/>
  <c r="AF47" i="14" s="1"/>
  <c r="BE89" i="7"/>
  <c r="BD89" i="7"/>
  <c r="BC89" i="7"/>
  <c r="BB89" i="7"/>
  <c r="BA89" i="7"/>
  <c r="AZ89" i="7"/>
  <c r="AW89" i="7"/>
  <c r="AU89" i="7"/>
  <c r="AQ89" i="7"/>
  <c r="AO89" i="7"/>
  <c r="AK89" i="7"/>
  <c r="AI89" i="7"/>
  <c r="AE89" i="7"/>
  <c r="AC89" i="7"/>
  <c r="Y89" i="7"/>
  <c r="W89" i="7"/>
  <c r="S89" i="7"/>
  <c r="Q89" i="7"/>
  <c r="M89" i="7"/>
  <c r="K89" i="7"/>
  <c r="G89" i="7"/>
  <c r="E89" i="7"/>
  <c r="BE88" i="7"/>
  <c r="BD88" i="7"/>
  <c r="BC88" i="7"/>
  <c r="BB88" i="7"/>
  <c r="BA88" i="7"/>
  <c r="AZ88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G88" i="7"/>
  <c r="E88" i="7"/>
  <c r="BE90" i="7"/>
  <c r="BD90" i="7"/>
  <c r="BC90" i="7"/>
  <c r="BB90" i="7"/>
  <c r="BA90" i="7"/>
  <c r="AZ90" i="7"/>
  <c r="AW90" i="7"/>
  <c r="AU90" i="7"/>
  <c r="AQ90" i="7"/>
  <c r="AO90" i="7"/>
  <c r="AK90" i="7"/>
  <c r="AI90" i="7"/>
  <c r="AE90" i="7"/>
  <c r="AC90" i="7"/>
  <c r="Y90" i="7"/>
  <c r="W90" i="7"/>
  <c r="S90" i="7"/>
  <c r="Q90" i="7"/>
  <c r="M90" i="7"/>
  <c r="K90" i="7"/>
  <c r="G90" i="7"/>
  <c r="E90" i="7"/>
  <c r="AJ47" i="14" l="1"/>
  <c r="AJ55" i="14" s="1"/>
  <c r="AK55" i="14" s="1"/>
  <c r="AB47" i="14"/>
  <c r="AB55" i="14" s="1"/>
  <c r="AC55" i="14" s="1"/>
  <c r="AH47" i="14"/>
  <c r="AH55" i="14" s="1"/>
  <c r="AI55" i="14" s="1"/>
  <c r="BD32" i="11"/>
  <c r="BC32" i="11"/>
  <c r="BB32" i="11"/>
  <c r="BA32" i="11"/>
  <c r="AZ32" i="11"/>
  <c r="AW32" i="11"/>
  <c r="AU32" i="11"/>
  <c r="AQ32" i="11"/>
  <c r="AO32" i="11"/>
  <c r="AK32" i="11"/>
  <c r="AI32" i="11"/>
  <c r="AC32" i="11"/>
  <c r="Y32" i="11"/>
  <c r="W32" i="11"/>
  <c r="S32" i="11"/>
  <c r="Q32" i="11"/>
  <c r="M32" i="11"/>
  <c r="K32" i="11"/>
  <c r="G32" i="11"/>
  <c r="E32" i="11"/>
  <c r="BD21" i="12"/>
  <c r="BC21" i="12"/>
  <c r="BB21" i="12"/>
  <c r="BA21" i="12"/>
  <c r="AZ21" i="12"/>
  <c r="AW21" i="12"/>
  <c r="AU21" i="12"/>
  <c r="AQ21" i="12"/>
  <c r="AO21" i="12"/>
  <c r="AK21" i="12"/>
  <c r="AI21" i="12"/>
  <c r="AE21" i="12"/>
  <c r="AC21" i="12"/>
  <c r="Y21" i="12"/>
  <c r="W21" i="12"/>
  <c r="S21" i="12"/>
  <c r="Q21" i="12"/>
  <c r="M21" i="12"/>
  <c r="K21" i="12"/>
  <c r="G21" i="12"/>
  <c r="E21" i="12"/>
  <c r="BD19" i="12"/>
  <c r="BC19" i="12"/>
  <c r="BB19" i="12"/>
  <c r="BA19" i="12"/>
  <c r="AZ19" i="12"/>
  <c r="AW19" i="12"/>
  <c r="AU19" i="12"/>
  <c r="AQ19" i="12"/>
  <c r="AO19" i="12"/>
  <c r="AK19" i="12"/>
  <c r="AI19" i="12"/>
  <c r="AE19" i="12"/>
  <c r="AC19" i="12"/>
  <c r="Y19" i="12"/>
  <c r="W19" i="12"/>
  <c r="S19" i="12"/>
  <c r="Q19" i="12"/>
  <c r="M19" i="12"/>
  <c r="K19" i="12"/>
  <c r="G19" i="12"/>
  <c r="E19" i="12"/>
  <c r="BD18" i="12"/>
  <c r="BC18" i="12"/>
  <c r="BB18" i="12"/>
  <c r="BA18" i="12"/>
  <c r="AZ18" i="12"/>
  <c r="AW18" i="12"/>
  <c r="AU18" i="12"/>
  <c r="AQ18" i="12"/>
  <c r="AO18" i="12"/>
  <c r="AK18" i="12"/>
  <c r="AI18" i="12"/>
  <c r="AE18" i="12"/>
  <c r="AC18" i="12"/>
  <c r="Y18" i="12"/>
  <c r="W18" i="12"/>
  <c r="S18" i="12"/>
  <c r="Q18" i="12"/>
  <c r="M18" i="12"/>
  <c r="K18" i="12"/>
  <c r="G18" i="12"/>
  <c r="E18" i="12"/>
  <c r="BD17" i="12"/>
  <c r="BC17" i="12"/>
  <c r="BB17" i="12"/>
  <c r="BA17" i="12"/>
  <c r="AZ17" i="12"/>
  <c r="AW17" i="12"/>
  <c r="AU17" i="12"/>
  <c r="AQ17" i="12"/>
  <c r="AO17" i="12"/>
  <c r="AK17" i="12"/>
  <c r="AI17" i="12"/>
  <c r="AE17" i="12"/>
  <c r="AC17" i="12"/>
  <c r="Y17" i="12"/>
  <c r="W17" i="12"/>
  <c r="S17" i="12"/>
  <c r="Q17" i="12"/>
  <c r="M17" i="12"/>
  <c r="K17" i="12"/>
  <c r="G17" i="12"/>
  <c r="E17" i="12"/>
  <c r="BD16" i="12"/>
  <c r="BC16" i="12"/>
  <c r="BB16" i="12"/>
  <c r="BA16" i="12"/>
  <c r="AZ16" i="12"/>
  <c r="AW16" i="12"/>
  <c r="AU16" i="12"/>
  <c r="AQ16" i="12"/>
  <c r="AO16" i="12"/>
  <c r="AK16" i="12"/>
  <c r="AI16" i="12"/>
  <c r="AE16" i="12"/>
  <c r="AC16" i="12"/>
  <c r="Y16" i="12"/>
  <c r="W16" i="12"/>
  <c r="S16" i="12"/>
  <c r="Q16" i="12"/>
  <c r="M16" i="12"/>
  <c r="K16" i="12"/>
  <c r="G16" i="12"/>
  <c r="E16" i="12"/>
  <c r="BD15" i="12"/>
  <c r="BC15" i="12"/>
  <c r="BB15" i="12"/>
  <c r="BA15" i="12"/>
  <c r="AZ15" i="12"/>
  <c r="AW15" i="12"/>
  <c r="AU15" i="12"/>
  <c r="AQ15" i="12"/>
  <c r="AO15" i="12"/>
  <c r="AK15" i="12"/>
  <c r="AI15" i="12"/>
  <c r="AE15" i="12"/>
  <c r="AC15" i="12"/>
  <c r="Y15" i="12"/>
  <c r="W15" i="12"/>
  <c r="S15" i="12"/>
  <c r="Q15" i="12"/>
  <c r="M15" i="12"/>
  <c r="K15" i="12"/>
  <c r="G15" i="12"/>
  <c r="E15" i="12"/>
  <c r="BD14" i="12"/>
  <c r="BC14" i="12"/>
  <c r="BB14" i="12"/>
  <c r="BA14" i="12"/>
  <c r="AZ14" i="12"/>
  <c r="AW14" i="12"/>
  <c r="AU14" i="12"/>
  <c r="AQ14" i="12"/>
  <c r="AO14" i="12"/>
  <c r="AK14" i="12"/>
  <c r="AI14" i="12"/>
  <c r="AE14" i="12"/>
  <c r="AC14" i="12"/>
  <c r="Y14" i="12"/>
  <c r="W14" i="12"/>
  <c r="S14" i="12"/>
  <c r="Q14" i="12"/>
  <c r="M14" i="12"/>
  <c r="K14" i="12"/>
  <c r="G14" i="12"/>
  <c r="E14" i="12"/>
  <c r="AE27" i="11"/>
  <c r="AC27" i="11"/>
  <c r="Y27" i="11"/>
  <c r="W27" i="11"/>
  <c r="S27" i="11"/>
  <c r="Q27" i="11"/>
  <c r="AE26" i="11"/>
  <c r="AC26" i="11"/>
  <c r="Y26" i="11"/>
  <c r="W26" i="11"/>
  <c r="S26" i="11"/>
  <c r="Q26" i="11"/>
  <c r="AE25" i="11"/>
  <c r="AC25" i="11"/>
  <c r="Y25" i="11"/>
  <c r="W25" i="11"/>
  <c r="S25" i="11"/>
  <c r="Q25" i="11"/>
  <c r="AK24" i="11"/>
  <c r="AI24" i="11"/>
  <c r="AE24" i="11"/>
  <c r="AC24" i="11"/>
  <c r="AK23" i="11"/>
  <c r="AI23" i="11"/>
  <c r="AE23" i="11"/>
  <c r="AC23" i="11"/>
  <c r="AW22" i="11"/>
  <c r="AU22" i="11"/>
  <c r="AQ22" i="11"/>
  <c r="AO22" i="11"/>
  <c r="AW21" i="11"/>
  <c r="AU21" i="11"/>
  <c r="AQ21" i="11"/>
  <c r="AO21" i="11"/>
  <c r="BD19" i="11" l="1"/>
  <c r="BC19" i="11"/>
  <c r="BB19" i="11"/>
  <c r="BA19" i="11"/>
  <c r="AZ19" i="11"/>
  <c r="AQ19" i="11"/>
  <c r="AO19" i="11"/>
  <c r="AK19" i="11"/>
  <c r="AI19" i="11"/>
  <c r="AE19" i="11"/>
  <c r="AC19" i="11"/>
  <c r="Y19" i="11"/>
  <c r="W19" i="11"/>
  <c r="S19" i="11"/>
  <c r="Q19" i="11"/>
  <c r="M19" i="11"/>
  <c r="K19" i="11"/>
  <c r="G19" i="11"/>
  <c r="E19" i="11"/>
  <c r="BD18" i="11"/>
  <c r="BC18" i="11"/>
  <c r="BB18" i="11"/>
  <c r="BA18" i="11"/>
  <c r="AZ18" i="11"/>
  <c r="AW18" i="11"/>
  <c r="AU18" i="11"/>
  <c r="AQ18" i="11"/>
  <c r="AO18" i="11"/>
  <c r="AK18" i="11"/>
  <c r="AI18" i="11"/>
  <c r="AE18" i="11"/>
  <c r="AC18" i="11"/>
  <c r="Y18" i="11"/>
  <c r="W18" i="11"/>
  <c r="S18" i="11"/>
  <c r="Q18" i="11"/>
  <c r="M18" i="11"/>
  <c r="K18" i="11"/>
  <c r="G18" i="11"/>
  <c r="E18" i="11"/>
  <c r="BD17" i="11"/>
  <c r="BC17" i="11"/>
  <c r="BB17" i="11"/>
  <c r="BA17" i="11"/>
  <c r="AZ17" i="11"/>
  <c r="AW17" i="11"/>
  <c r="AU17" i="11"/>
  <c r="AQ17" i="11"/>
  <c r="AO17" i="11"/>
  <c r="AK17" i="11"/>
  <c r="AI17" i="11"/>
  <c r="AE17" i="11"/>
  <c r="AC17" i="11"/>
  <c r="Y17" i="11"/>
  <c r="W17" i="11"/>
  <c r="S17" i="11"/>
  <c r="Q17" i="11"/>
  <c r="M17" i="11"/>
  <c r="K17" i="11"/>
  <c r="G17" i="11"/>
  <c r="E17" i="11"/>
  <c r="BD16" i="11"/>
  <c r="BC16" i="11"/>
  <c r="BB16" i="11"/>
  <c r="BA16" i="11"/>
  <c r="AZ16" i="11"/>
  <c r="AW16" i="11"/>
  <c r="AU16" i="11"/>
  <c r="AQ16" i="11"/>
  <c r="AO16" i="11"/>
  <c r="AK16" i="11"/>
  <c r="AI16" i="11"/>
  <c r="AE16" i="11"/>
  <c r="AC16" i="11"/>
  <c r="Y16" i="11"/>
  <c r="W16" i="11"/>
  <c r="S16" i="11"/>
  <c r="Q16" i="11"/>
  <c r="M16" i="11"/>
  <c r="K16" i="11"/>
  <c r="G16" i="11"/>
  <c r="E16" i="11"/>
  <c r="BE73" i="7" l="1"/>
  <c r="BD73" i="7"/>
  <c r="BC73" i="7"/>
  <c r="BB73" i="7"/>
  <c r="BA73" i="7"/>
  <c r="AZ73" i="7"/>
  <c r="AW73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BE72" i="7"/>
  <c r="BD72" i="7"/>
  <c r="BC72" i="7"/>
  <c r="BB72" i="7"/>
  <c r="BA72" i="7"/>
  <c r="AZ72" i="7"/>
  <c r="AW72" i="7"/>
  <c r="AU72" i="7"/>
  <c r="AQ72" i="7"/>
  <c r="AO72" i="7"/>
  <c r="AK72" i="7"/>
  <c r="AI72" i="7"/>
  <c r="AE72" i="7"/>
  <c r="AC72" i="7"/>
  <c r="Y72" i="7"/>
  <c r="W72" i="7"/>
  <c r="S72" i="7"/>
  <c r="Q72" i="7"/>
  <c r="M72" i="7"/>
  <c r="K72" i="7"/>
  <c r="G72" i="7"/>
  <c r="E72" i="7"/>
  <c r="W37" i="7" l="1"/>
  <c r="Y37" i="7"/>
  <c r="BE43" i="7" l="1"/>
  <c r="BD43" i="7"/>
  <c r="BC43" i="7"/>
  <c r="BB43" i="7"/>
  <c r="BA43" i="7"/>
  <c r="AZ43" i="7"/>
  <c r="AW43" i="7"/>
  <c r="AU43" i="7"/>
  <c r="AQ43" i="7"/>
  <c r="AO43" i="7"/>
  <c r="AK43" i="7"/>
  <c r="AI43" i="7"/>
  <c r="AE43" i="7"/>
  <c r="AC43" i="7"/>
  <c r="Y43" i="7"/>
  <c r="W43" i="7"/>
  <c r="S43" i="7"/>
  <c r="Q43" i="7"/>
  <c r="M43" i="7"/>
  <c r="K43" i="7"/>
  <c r="G43" i="7"/>
  <c r="E43" i="7"/>
  <c r="BE42" i="7"/>
  <c r="BD42" i="7"/>
  <c r="BC42" i="7"/>
  <c r="BB42" i="7"/>
  <c r="BA42" i="7"/>
  <c r="AZ42" i="7"/>
  <c r="AW42" i="7"/>
  <c r="AU42" i="7"/>
  <c r="AQ42" i="7"/>
  <c r="AO42" i="7"/>
  <c r="AK42" i="7"/>
  <c r="AI42" i="7"/>
  <c r="AE42" i="7"/>
  <c r="AC42" i="7"/>
  <c r="Y42" i="7"/>
  <c r="W42" i="7"/>
  <c r="S42" i="7"/>
  <c r="Q42" i="7"/>
  <c r="M42" i="7"/>
  <c r="K42" i="7"/>
  <c r="G42" i="7"/>
  <c r="E42" i="7"/>
  <c r="BE46" i="7"/>
  <c r="BD46" i="7"/>
  <c r="BC46" i="7"/>
  <c r="BB46" i="7"/>
  <c r="BA46" i="7"/>
  <c r="AZ46" i="7"/>
  <c r="AW46" i="7"/>
  <c r="AU46" i="7"/>
  <c r="AQ46" i="7"/>
  <c r="AO46" i="7"/>
  <c r="AK46" i="7"/>
  <c r="AI46" i="7"/>
  <c r="AE46" i="7"/>
  <c r="AC46" i="7"/>
  <c r="Y46" i="7"/>
  <c r="W46" i="7"/>
  <c r="S46" i="7"/>
  <c r="Q46" i="7"/>
  <c r="M46" i="7"/>
  <c r="K46" i="7"/>
  <c r="G46" i="7"/>
  <c r="E46" i="7"/>
  <c r="BE64" i="7" l="1"/>
  <c r="BD64" i="7"/>
  <c r="BC64" i="7"/>
  <c r="BB64" i="7"/>
  <c r="BA64" i="7"/>
  <c r="AZ64" i="7"/>
  <c r="AW64" i="7"/>
  <c r="AU64" i="7"/>
  <c r="AQ64" i="7"/>
  <c r="AO64" i="7"/>
  <c r="AK64" i="7"/>
  <c r="AI64" i="7"/>
  <c r="AE64" i="7"/>
  <c r="AC64" i="7"/>
  <c r="Y64" i="7"/>
  <c r="W64" i="7"/>
  <c r="S64" i="7"/>
  <c r="Q64" i="7"/>
  <c r="M64" i="7"/>
  <c r="K64" i="7"/>
  <c r="G64" i="7"/>
  <c r="E64" i="7"/>
  <c r="BE63" i="7"/>
  <c r="BD63" i="7"/>
  <c r="BC63" i="7"/>
  <c r="BB63" i="7"/>
  <c r="BA63" i="7"/>
  <c r="AZ63" i="7"/>
  <c r="AW63" i="7"/>
  <c r="AU63" i="7"/>
  <c r="AQ63" i="7"/>
  <c r="AO63" i="7"/>
  <c r="AK63" i="7"/>
  <c r="AI63" i="7"/>
  <c r="AE63" i="7"/>
  <c r="AC63" i="7"/>
  <c r="Y63" i="7"/>
  <c r="W63" i="7"/>
  <c r="S63" i="7"/>
  <c r="Q63" i="7"/>
  <c r="M63" i="7"/>
  <c r="K63" i="7"/>
  <c r="G63" i="7"/>
  <c r="E63" i="7"/>
  <c r="BE55" i="7"/>
  <c r="BD55" i="7"/>
  <c r="BC55" i="7"/>
  <c r="BB55" i="7"/>
  <c r="BA55" i="7"/>
  <c r="AZ55" i="7"/>
  <c r="AW55" i="7"/>
  <c r="AU55" i="7"/>
  <c r="AQ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BE84" i="7" l="1"/>
  <c r="BD84" i="7"/>
  <c r="BC84" i="7"/>
  <c r="BB84" i="7"/>
  <c r="BA84" i="7"/>
  <c r="AZ84" i="7"/>
  <c r="AW84" i="7"/>
  <c r="AU84" i="7"/>
  <c r="AQ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BD83" i="7"/>
  <c r="BC83" i="7"/>
  <c r="BB83" i="7"/>
  <c r="BA83" i="7"/>
  <c r="AZ83" i="7"/>
  <c r="AW83" i="7"/>
  <c r="AU83" i="7"/>
  <c r="AQ83" i="7"/>
  <c r="AO83" i="7"/>
  <c r="AK83" i="7"/>
  <c r="AI83" i="7"/>
  <c r="AE83" i="7"/>
  <c r="AC83" i="7"/>
  <c r="Y83" i="7"/>
  <c r="W83" i="7"/>
  <c r="S83" i="7"/>
  <c r="Q83" i="7"/>
  <c r="M83" i="7"/>
  <c r="K83" i="7"/>
  <c r="G83" i="7"/>
  <c r="E83" i="7"/>
  <c r="BE19" i="7"/>
  <c r="BD19" i="7"/>
  <c r="BC19" i="7"/>
  <c r="BB19" i="7"/>
  <c r="BA19" i="7"/>
  <c r="AZ19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9" i="7"/>
  <c r="AW87" i="7" l="1"/>
  <c r="AU87" i="7"/>
  <c r="AW86" i="7"/>
  <c r="AU86" i="7"/>
  <c r="AW85" i="7"/>
  <c r="AU85" i="7"/>
  <c r="AW82" i="7"/>
  <c r="AU82" i="7"/>
  <c r="AW81" i="7"/>
  <c r="AU81" i="7"/>
  <c r="AW80" i="7"/>
  <c r="AU80" i="7"/>
  <c r="AW79" i="7"/>
  <c r="AU79" i="7"/>
  <c r="AW78" i="7"/>
  <c r="AU78" i="7"/>
  <c r="AW77" i="7"/>
  <c r="AU77" i="7"/>
  <c r="AW76" i="7"/>
  <c r="AU76" i="7"/>
  <c r="AW75" i="7"/>
  <c r="AU75" i="7"/>
  <c r="AW74" i="7"/>
  <c r="AU74" i="7"/>
  <c r="AW71" i="7"/>
  <c r="AU71" i="7"/>
  <c r="AW70" i="7"/>
  <c r="AU70" i="7"/>
  <c r="AW69" i="7"/>
  <c r="AU69" i="7"/>
  <c r="AW68" i="7"/>
  <c r="AU68" i="7"/>
  <c r="AW67" i="7"/>
  <c r="AU67" i="7"/>
  <c r="AW66" i="7"/>
  <c r="AU66" i="7"/>
  <c r="AW65" i="7"/>
  <c r="AU65" i="7"/>
  <c r="AW62" i="7"/>
  <c r="AU62" i="7"/>
  <c r="AW61" i="7"/>
  <c r="AU61" i="7"/>
  <c r="AW60" i="7"/>
  <c r="AU60" i="7"/>
  <c r="AW59" i="7"/>
  <c r="AU59" i="7"/>
  <c r="AW58" i="7"/>
  <c r="AU58" i="7"/>
  <c r="AW57" i="7"/>
  <c r="AU57" i="7"/>
  <c r="AW56" i="7"/>
  <c r="AU56" i="7"/>
  <c r="AW54" i="7"/>
  <c r="AU54" i="7"/>
  <c r="AW53" i="7"/>
  <c r="AU53" i="7"/>
  <c r="AW52" i="7"/>
  <c r="AU52" i="7"/>
  <c r="AW51" i="7"/>
  <c r="AU51" i="7"/>
  <c r="AW50" i="7"/>
  <c r="AU50" i="7"/>
  <c r="AW49" i="7"/>
  <c r="AU49" i="7"/>
  <c r="AW48" i="7"/>
  <c r="AU48" i="7"/>
  <c r="AW47" i="7"/>
  <c r="AU47" i="7"/>
  <c r="AW45" i="7"/>
  <c r="AU45" i="7"/>
  <c r="AW44" i="7"/>
  <c r="AU44" i="7"/>
  <c r="AW41" i="7"/>
  <c r="AU41" i="7"/>
  <c r="AW40" i="7"/>
  <c r="AU40" i="7"/>
  <c r="AW39" i="7"/>
  <c r="AU39" i="7"/>
  <c r="AW38" i="7"/>
  <c r="AU38" i="7"/>
  <c r="AW37" i="7"/>
  <c r="AU37" i="7"/>
  <c r="AQ87" i="7"/>
  <c r="AO87" i="7"/>
  <c r="AQ86" i="7"/>
  <c r="AO86" i="7"/>
  <c r="AQ85" i="7"/>
  <c r="AO85" i="7"/>
  <c r="AQ82" i="7"/>
  <c r="AO82" i="7"/>
  <c r="AQ81" i="7"/>
  <c r="AO81" i="7"/>
  <c r="AQ80" i="7"/>
  <c r="AO80" i="7"/>
  <c r="AQ79" i="7"/>
  <c r="AO79" i="7"/>
  <c r="AQ78" i="7"/>
  <c r="AO78" i="7"/>
  <c r="AQ77" i="7"/>
  <c r="AO77" i="7"/>
  <c r="AQ76" i="7"/>
  <c r="AO76" i="7"/>
  <c r="AQ75" i="7"/>
  <c r="AO75" i="7"/>
  <c r="AQ74" i="7"/>
  <c r="AO74" i="7"/>
  <c r="AQ71" i="7"/>
  <c r="AO71" i="7"/>
  <c r="AQ70" i="7"/>
  <c r="AO70" i="7"/>
  <c r="AQ69" i="7"/>
  <c r="AO69" i="7"/>
  <c r="AQ68" i="7"/>
  <c r="AO68" i="7"/>
  <c r="AQ67" i="7"/>
  <c r="AO67" i="7"/>
  <c r="AQ66" i="7"/>
  <c r="AO66" i="7"/>
  <c r="AQ65" i="7"/>
  <c r="AO65" i="7"/>
  <c r="AQ62" i="7"/>
  <c r="AO62" i="7"/>
  <c r="AQ61" i="7"/>
  <c r="AO61" i="7"/>
  <c r="AQ60" i="7"/>
  <c r="AO60" i="7"/>
  <c r="AQ59" i="7"/>
  <c r="AO59" i="7"/>
  <c r="AQ58" i="7"/>
  <c r="AO58" i="7"/>
  <c r="AQ57" i="7"/>
  <c r="AO57" i="7"/>
  <c r="AQ56" i="7"/>
  <c r="AO56" i="7"/>
  <c r="AQ54" i="7"/>
  <c r="AO54" i="7"/>
  <c r="AQ53" i="7"/>
  <c r="AO53" i="7"/>
  <c r="AQ52" i="7"/>
  <c r="AO52" i="7"/>
  <c r="AQ51" i="7"/>
  <c r="AO51" i="7"/>
  <c r="AQ50" i="7"/>
  <c r="AO50" i="7"/>
  <c r="AQ49" i="7"/>
  <c r="AO49" i="7"/>
  <c r="AQ48" i="7"/>
  <c r="AO48" i="7"/>
  <c r="AQ47" i="7"/>
  <c r="AO47" i="7"/>
  <c r="AQ45" i="7"/>
  <c r="AO45" i="7"/>
  <c r="AQ44" i="7"/>
  <c r="AO44" i="7"/>
  <c r="AQ41" i="7"/>
  <c r="AO41" i="7"/>
  <c r="AQ40" i="7"/>
  <c r="AO40" i="7"/>
  <c r="AQ39" i="7"/>
  <c r="AO39" i="7"/>
  <c r="AQ38" i="7"/>
  <c r="AO38" i="7"/>
  <c r="AQ37" i="7"/>
  <c r="AO37" i="7"/>
  <c r="AK87" i="7"/>
  <c r="AI87" i="7"/>
  <c r="AK86" i="7"/>
  <c r="AI86" i="7"/>
  <c r="AK85" i="7"/>
  <c r="AI85" i="7"/>
  <c r="AK82" i="7"/>
  <c r="AI82" i="7"/>
  <c r="AK81" i="7"/>
  <c r="AI81" i="7"/>
  <c r="AK80" i="7"/>
  <c r="AI80" i="7"/>
  <c r="AK79" i="7"/>
  <c r="AI79" i="7"/>
  <c r="AK78" i="7"/>
  <c r="AI78" i="7"/>
  <c r="AK77" i="7"/>
  <c r="AI77" i="7"/>
  <c r="AK76" i="7"/>
  <c r="AI76" i="7"/>
  <c r="AK75" i="7"/>
  <c r="AI75" i="7"/>
  <c r="AK74" i="7"/>
  <c r="AI74" i="7"/>
  <c r="AK71" i="7"/>
  <c r="AI71" i="7"/>
  <c r="AK70" i="7"/>
  <c r="AI70" i="7"/>
  <c r="AK69" i="7"/>
  <c r="AI69" i="7"/>
  <c r="AK68" i="7"/>
  <c r="AI68" i="7"/>
  <c r="AK67" i="7"/>
  <c r="AI67" i="7"/>
  <c r="AK66" i="7"/>
  <c r="AI66" i="7"/>
  <c r="AK65" i="7"/>
  <c r="AI65" i="7"/>
  <c r="AK61" i="7"/>
  <c r="AI61" i="7"/>
  <c r="AK60" i="7"/>
  <c r="AI60" i="7"/>
  <c r="AK59" i="7"/>
  <c r="AI59" i="7"/>
  <c r="AK58" i="7"/>
  <c r="AI58" i="7"/>
  <c r="AK57" i="7"/>
  <c r="AI57" i="7"/>
  <c r="AK56" i="7"/>
  <c r="AI56" i="7"/>
  <c r="AK54" i="7"/>
  <c r="AI54" i="7"/>
  <c r="AK53" i="7"/>
  <c r="AI53" i="7"/>
  <c r="AK52" i="7"/>
  <c r="AI52" i="7"/>
  <c r="AK51" i="7"/>
  <c r="AI51" i="7"/>
  <c r="AK50" i="7"/>
  <c r="AI50" i="7"/>
  <c r="AK49" i="7"/>
  <c r="AI49" i="7"/>
  <c r="AK48" i="7"/>
  <c r="AI48" i="7"/>
  <c r="AK47" i="7"/>
  <c r="AI47" i="7"/>
  <c r="AK45" i="7"/>
  <c r="AI45" i="7"/>
  <c r="AK44" i="7"/>
  <c r="AI44" i="7"/>
  <c r="AK41" i="7"/>
  <c r="AI41" i="7"/>
  <c r="AK40" i="7"/>
  <c r="AI40" i="7"/>
  <c r="AK39" i="7"/>
  <c r="AI39" i="7"/>
  <c r="AK38" i="7"/>
  <c r="AI38" i="7"/>
  <c r="AK37" i="7"/>
  <c r="AI37" i="7"/>
  <c r="AE87" i="7"/>
  <c r="AC87" i="7"/>
  <c r="AE86" i="7"/>
  <c r="AC86" i="7"/>
  <c r="AE85" i="7"/>
  <c r="AC85" i="7"/>
  <c r="AE82" i="7"/>
  <c r="AC82" i="7"/>
  <c r="AE81" i="7"/>
  <c r="AC81" i="7"/>
  <c r="AE80" i="7"/>
  <c r="AC80" i="7"/>
  <c r="AE79" i="7"/>
  <c r="AC79" i="7"/>
  <c r="AE78" i="7"/>
  <c r="AC78" i="7"/>
  <c r="AE77" i="7"/>
  <c r="AC77" i="7"/>
  <c r="AE76" i="7"/>
  <c r="AC76" i="7"/>
  <c r="AE75" i="7"/>
  <c r="AC75" i="7"/>
  <c r="AE74" i="7"/>
  <c r="AC74" i="7"/>
  <c r="AE71" i="7"/>
  <c r="AC71" i="7"/>
  <c r="AE70" i="7"/>
  <c r="AC70" i="7"/>
  <c r="AE69" i="7"/>
  <c r="AC69" i="7"/>
  <c r="AE68" i="7"/>
  <c r="AC68" i="7"/>
  <c r="AE67" i="7"/>
  <c r="AC67" i="7"/>
  <c r="AE66" i="7"/>
  <c r="AC66" i="7"/>
  <c r="AE65" i="7"/>
  <c r="AC65" i="7"/>
  <c r="AE62" i="7"/>
  <c r="AC62" i="7"/>
  <c r="AE60" i="7"/>
  <c r="AC60" i="7"/>
  <c r="AE59" i="7"/>
  <c r="AC59" i="7"/>
  <c r="AE58" i="7"/>
  <c r="AC58" i="7"/>
  <c r="AE57" i="7"/>
  <c r="AC57" i="7"/>
  <c r="AE56" i="7"/>
  <c r="AC56" i="7"/>
  <c r="AE54" i="7"/>
  <c r="AC54" i="7"/>
  <c r="AE53" i="7"/>
  <c r="AC53" i="7"/>
  <c r="AE52" i="7"/>
  <c r="AC52" i="7"/>
  <c r="AE51" i="7"/>
  <c r="AC51" i="7"/>
  <c r="AE50" i="7"/>
  <c r="AC50" i="7"/>
  <c r="AE49" i="7"/>
  <c r="AC49" i="7"/>
  <c r="AE48" i="7"/>
  <c r="AC48" i="7"/>
  <c r="AE47" i="7"/>
  <c r="AC47" i="7"/>
  <c r="AE45" i="7"/>
  <c r="AC45" i="7"/>
  <c r="AE44" i="7"/>
  <c r="AC44" i="7"/>
  <c r="AE41" i="7"/>
  <c r="AC41" i="7"/>
  <c r="AE40" i="7"/>
  <c r="AC40" i="7"/>
  <c r="AE39" i="7"/>
  <c r="AC39" i="7"/>
  <c r="AE38" i="7"/>
  <c r="AC38" i="7"/>
  <c r="AE37" i="7"/>
  <c r="AC37" i="7"/>
  <c r="Y87" i="7"/>
  <c r="W87" i="7"/>
  <c r="Y86" i="7"/>
  <c r="W86" i="7"/>
  <c r="Y85" i="7"/>
  <c r="W85" i="7"/>
  <c r="Y82" i="7"/>
  <c r="W82" i="7"/>
  <c r="Y81" i="7"/>
  <c r="W81" i="7"/>
  <c r="Y80" i="7"/>
  <c r="W80" i="7"/>
  <c r="Y79" i="7"/>
  <c r="W79" i="7"/>
  <c r="Y78" i="7"/>
  <c r="W78" i="7"/>
  <c r="Y77" i="7"/>
  <c r="W77" i="7"/>
  <c r="Y76" i="7"/>
  <c r="W76" i="7"/>
  <c r="Y75" i="7"/>
  <c r="W75" i="7"/>
  <c r="Y74" i="7"/>
  <c r="W74" i="7"/>
  <c r="Y71" i="7"/>
  <c r="W71" i="7"/>
  <c r="Y70" i="7"/>
  <c r="W70" i="7"/>
  <c r="Y69" i="7"/>
  <c r="W69" i="7"/>
  <c r="Y68" i="7"/>
  <c r="W68" i="7"/>
  <c r="Y67" i="7"/>
  <c r="W67" i="7"/>
  <c r="Y66" i="7"/>
  <c r="W66" i="7"/>
  <c r="Y65" i="7"/>
  <c r="W65" i="7"/>
  <c r="Y62" i="7"/>
  <c r="W62" i="7"/>
  <c r="Y61" i="7"/>
  <c r="W61" i="7"/>
  <c r="Y59" i="7"/>
  <c r="W59" i="7"/>
  <c r="Y58" i="7"/>
  <c r="W58" i="7"/>
  <c r="Y57" i="7"/>
  <c r="W57" i="7"/>
  <c r="Y56" i="7"/>
  <c r="W56" i="7"/>
  <c r="Y54" i="7"/>
  <c r="W54" i="7"/>
  <c r="Y53" i="7"/>
  <c r="W53" i="7"/>
  <c r="Y52" i="7"/>
  <c r="W52" i="7"/>
  <c r="Y51" i="7"/>
  <c r="W51" i="7"/>
  <c r="Y50" i="7"/>
  <c r="W50" i="7"/>
  <c r="Y49" i="7"/>
  <c r="W49" i="7"/>
  <c r="Y48" i="7"/>
  <c r="W48" i="7"/>
  <c r="Y47" i="7"/>
  <c r="W47" i="7"/>
  <c r="Y45" i="7"/>
  <c r="W45" i="7"/>
  <c r="Y44" i="7"/>
  <c r="W44" i="7"/>
  <c r="Y41" i="7"/>
  <c r="W41" i="7"/>
  <c r="Y40" i="7"/>
  <c r="W40" i="7"/>
  <c r="Y39" i="7"/>
  <c r="W39" i="7"/>
  <c r="Y38" i="7"/>
  <c r="W38" i="7"/>
  <c r="S87" i="7"/>
  <c r="Q87" i="7"/>
  <c r="S86" i="7"/>
  <c r="Q86" i="7"/>
  <c r="S85" i="7"/>
  <c r="Q85" i="7"/>
  <c r="S82" i="7"/>
  <c r="Q82" i="7"/>
  <c r="S81" i="7"/>
  <c r="Q81" i="7"/>
  <c r="S80" i="7"/>
  <c r="Q80" i="7"/>
  <c r="S79" i="7"/>
  <c r="Q79" i="7"/>
  <c r="S78" i="7"/>
  <c r="Q78" i="7"/>
  <c r="S77" i="7"/>
  <c r="Q77" i="7"/>
  <c r="S76" i="7"/>
  <c r="Q76" i="7"/>
  <c r="S75" i="7"/>
  <c r="Q75" i="7"/>
  <c r="S74" i="7"/>
  <c r="Q74" i="7"/>
  <c r="S71" i="7"/>
  <c r="Q71" i="7"/>
  <c r="S70" i="7"/>
  <c r="Q70" i="7"/>
  <c r="S69" i="7"/>
  <c r="Q69" i="7"/>
  <c r="S68" i="7"/>
  <c r="Q68" i="7"/>
  <c r="S67" i="7"/>
  <c r="Q67" i="7"/>
  <c r="S66" i="7"/>
  <c r="Q66" i="7"/>
  <c r="S65" i="7"/>
  <c r="Q65" i="7"/>
  <c r="S62" i="7"/>
  <c r="Q62" i="7"/>
  <c r="S61" i="7"/>
  <c r="Q61" i="7"/>
  <c r="S60" i="7"/>
  <c r="Q60" i="7"/>
  <c r="S58" i="7"/>
  <c r="Q58" i="7"/>
  <c r="S57" i="7"/>
  <c r="Q57" i="7"/>
  <c r="S56" i="7"/>
  <c r="Q56" i="7"/>
  <c r="S54" i="7"/>
  <c r="Q54" i="7"/>
  <c r="S53" i="7"/>
  <c r="Q53" i="7"/>
  <c r="S52" i="7"/>
  <c r="Q52" i="7"/>
  <c r="S51" i="7"/>
  <c r="Q51" i="7"/>
  <c r="S50" i="7"/>
  <c r="Q50" i="7"/>
  <c r="S49" i="7"/>
  <c r="Q49" i="7"/>
  <c r="S48" i="7"/>
  <c r="Q48" i="7"/>
  <c r="S47" i="7"/>
  <c r="Q47" i="7"/>
  <c r="S45" i="7"/>
  <c r="Q45" i="7"/>
  <c r="S44" i="7"/>
  <c r="Q44" i="7"/>
  <c r="S41" i="7"/>
  <c r="Q41" i="7"/>
  <c r="S40" i="7"/>
  <c r="Q40" i="7"/>
  <c r="S39" i="7"/>
  <c r="Q39" i="7"/>
  <c r="S38" i="7"/>
  <c r="Q38" i="7"/>
  <c r="S37" i="7"/>
  <c r="Q37" i="7"/>
  <c r="M87" i="7"/>
  <c r="K87" i="7"/>
  <c r="M86" i="7"/>
  <c r="K86" i="7"/>
  <c r="M85" i="7"/>
  <c r="K85" i="7"/>
  <c r="M82" i="7"/>
  <c r="K82" i="7"/>
  <c r="M81" i="7"/>
  <c r="K81" i="7"/>
  <c r="M80" i="7"/>
  <c r="K80" i="7"/>
  <c r="M79" i="7"/>
  <c r="K79" i="7"/>
  <c r="M78" i="7"/>
  <c r="K78" i="7"/>
  <c r="M77" i="7"/>
  <c r="K77" i="7"/>
  <c r="M76" i="7"/>
  <c r="K76" i="7"/>
  <c r="M75" i="7"/>
  <c r="K75" i="7"/>
  <c r="M74" i="7"/>
  <c r="K74" i="7"/>
  <c r="M71" i="7"/>
  <c r="K71" i="7"/>
  <c r="M70" i="7"/>
  <c r="K70" i="7"/>
  <c r="M69" i="7"/>
  <c r="K69" i="7"/>
  <c r="M68" i="7"/>
  <c r="K68" i="7"/>
  <c r="M67" i="7"/>
  <c r="K67" i="7"/>
  <c r="M66" i="7"/>
  <c r="K66" i="7"/>
  <c r="M65" i="7"/>
  <c r="K65" i="7"/>
  <c r="M62" i="7"/>
  <c r="K62" i="7"/>
  <c r="M61" i="7"/>
  <c r="K61" i="7"/>
  <c r="M60" i="7"/>
  <c r="K60" i="7"/>
  <c r="M59" i="7"/>
  <c r="K59" i="7"/>
  <c r="M57" i="7"/>
  <c r="K57" i="7"/>
  <c r="M56" i="7"/>
  <c r="K56" i="7"/>
  <c r="M54" i="7"/>
  <c r="K54" i="7"/>
  <c r="M53" i="7"/>
  <c r="K53" i="7"/>
  <c r="M52" i="7"/>
  <c r="K52" i="7"/>
  <c r="M51" i="7"/>
  <c r="K51" i="7"/>
  <c r="M50" i="7"/>
  <c r="K50" i="7"/>
  <c r="M49" i="7"/>
  <c r="K49" i="7"/>
  <c r="M48" i="7"/>
  <c r="K48" i="7"/>
  <c r="M47" i="7"/>
  <c r="K47" i="7"/>
  <c r="M45" i="7"/>
  <c r="K45" i="7"/>
  <c r="M44" i="7"/>
  <c r="K44" i="7"/>
  <c r="M41" i="7"/>
  <c r="K41" i="7"/>
  <c r="M40" i="7"/>
  <c r="K40" i="7"/>
  <c r="M39" i="7"/>
  <c r="K39" i="7"/>
  <c r="M38" i="7"/>
  <c r="K38" i="7"/>
  <c r="M37" i="7"/>
  <c r="K37" i="7"/>
  <c r="G95" i="7"/>
  <c r="E95" i="7"/>
  <c r="G94" i="7"/>
  <c r="E94" i="7"/>
  <c r="G93" i="7"/>
  <c r="E93" i="7"/>
  <c r="G92" i="7"/>
  <c r="E92" i="7"/>
  <c r="G87" i="7"/>
  <c r="E87" i="7"/>
  <c r="G86" i="7"/>
  <c r="E86" i="7"/>
  <c r="G85" i="7"/>
  <c r="E85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G75" i="7"/>
  <c r="E75" i="7"/>
  <c r="G74" i="7"/>
  <c r="E74" i="7"/>
  <c r="G71" i="7"/>
  <c r="E71" i="7"/>
  <c r="G70" i="7"/>
  <c r="E70" i="7"/>
  <c r="G69" i="7"/>
  <c r="E69" i="7"/>
  <c r="G68" i="7"/>
  <c r="E68" i="7"/>
  <c r="G67" i="7"/>
  <c r="E67" i="7"/>
  <c r="G66" i="7"/>
  <c r="E66" i="7"/>
  <c r="G65" i="7"/>
  <c r="E65" i="7"/>
  <c r="G62" i="7"/>
  <c r="E62" i="7"/>
  <c r="G61" i="7"/>
  <c r="E61" i="7"/>
  <c r="G60" i="7"/>
  <c r="E60" i="7"/>
  <c r="G59" i="7"/>
  <c r="E59" i="7"/>
  <c r="G58" i="7"/>
  <c r="E58" i="7"/>
  <c r="AW37" i="10"/>
  <c r="AU37" i="10"/>
  <c r="AW30" i="10"/>
  <c r="AU30" i="10"/>
  <c r="AW29" i="10"/>
  <c r="AU29" i="10"/>
  <c r="AW28" i="10"/>
  <c r="AU28" i="10"/>
  <c r="AW27" i="10"/>
  <c r="AU27" i="10"/>
  <c r="AW26" i="10"/>
  <c r="AU26" i="10"/>
  <c r="AW25" i="10"/>
  <c r="AU25" i="10"/>
  <c r="AW23" i="10"/>
  <c r="AU23" i="10"/>
  <c r="AW21" i="10"/>
  <c r="AU21" i="10"/>
  <c r="AW20" i="10"/>
  <c r="AU20" i="10"/>
  <c r="AW19" i="10"/>
  <c r="AU19" i="10"/>
  <c r="AW18" i="10"/>
  <c r="AU18" i="10"/>
  <c r="AW17" i="10"/>
  <c r="AU17" i="10"/>
  <c r="AW16" i="10"/>
  <c r="AU16" i="10"/>
  <c r="AW15" i="10"/>
  <c r="AU15" i="10"/>
  <c r="AW14" i="10"/>
  <c r="AU14" i="10"/>
  <c r="AQ37" i="10"/>
  <c r="AO37" i="10"/>
  <c r="AQ30" i="10"/>
  <c r="AO30" i="10"/>
  <c r="AQ29" i="10"/>
  <c r="AO29" i="10"/>
  <c r="AQ28" i="10"/>
  <c r="AO28" i="10"/>
  <c r="AQ27" i="10"/>
  <c r="AO27" i="10"/>
  <c r="AQ26" i="10"/>
  <c r="AO26" i="10"/>
  <c r="AQ25" i="10"/>
  <c r="AO25" i="10"/>
  <c r="AQ23" i="10"/>
  <c r="AO23" i="10"/>
  <c r="AQ21" i="10"/>
  <c r="AO21" i="10"/>
  <c r="AQ20" i="10"/>
  <c r="AO20" i="10"/>
  <c r="AQ19" i="10"/>
  <c r="AO19" i="10"/>
  <c r="AQ18" i="10"/>
  <c r="AO18" i="10"/>
  <c r="AQ17" i="10"/>
  <c r="AO17" i="10"/>
  <c r="AQ16" i="10"/>
  <c r="AO16" i="10"/>
  <c r="AQ15" i="10"/>
  <c r="AO15" i="10"/>
  <c r="AQ14" i="10"/>
  <c r="AO14" i="10"/>
  <c r="AK37" i="10"/>
  <c r="AI37" i="10"/>
  <c r="AK30" i="10"/>
  <c r="AI30" i="10"/>
  <c r="AK29" i="10"/>
  <c r="AI29" i="10"/>
  <c r="AK28" i="10"/>
  <c r="AI28" i="10"/>
  <c r="AK27" i="10"/>
  <c r="AI27" i="10"/>
  <c r="AK26" i="10"/>
  <c r="AI26" i="10"/>
  <c r="AK25" i="10"/>
  <c r="AI25" i="10"/>
  <c r="AK23" i="10"/>
  <c r="AI23" i="10"/>
  <c r="AK21" i="10"/>
  <c r="AI21" i="10"/>
  <c r="AK20" i="10"/>
  <c r="AI20" i="10"/>
  <c r="AK19" i="10"/>
  <c r="AI19" i="10"/>
  <c r="AK18" i="10"/>
  <c r="AI18" i="10"/>
  <c r="AK17" i="10"/>
  <c r="AI17" i="10"/>
  <c r="AK16" i="10"/>
  <c r="AI16" i="10"/>
  <c r="AK15" i="10"/>
  <c r="AI15" i="10"/>
  <c r="AK14" i="10"/>
  <c r="AI14" i="10"/>
  <c r="AE37" i="10"/>
  <c r="AC37" i="10"/>
  <c r="AE30" i="10"/>
  <c r="AC30" i="10"/>
  <c r="AE29" i="10"/>
  <c r="AC29" i="10"/>
  <c r="AE28" i="10"/>
  <c r="AC28" i="10"/>
  <c r="AE27" i="10"/>
  <c r="AC27" i="10"/>
  <c r="AE26" i="10"/>
  <c r="AC26" i="10"/>
  <c r="AE25" i="10"/>
  <c r="AC25" i="10"/>
  <c r="AE23" i="10"/>
  <c r="AC23" i="10"/>
  <c r="AE21" i="10"/>
  <c r="AC21" i="10"/>
  <c r="AE20" i="10"/>
  <c r="AC20" i="10"/>
  <c r="AE19" i="10"/>
  <c r="AC19" i="10"/>
  <c r="AE18" i="10"/>
  <c r="AC18" i="10"/>
  <c r="AE17" i="10"/>
  <c r="AC17" i="10"/>
  <c r="AE16" i="10"/>
  <c r="AC16" i="10"/>
  <c r="AE15" i="10"/>
  <c r="AC15" i="10"/>
  <c r="AE14" i="10"/>
  <c r="AC14" i="10"/>
  <c r="Y37" i="10"/>
  <c r="W37" i="10"/>
  <c r="Y30" i="10"/>
  <c r="W30" i="10"/>
  <c r="Y29" i="10"/>
  <c r="W29" i="10"/>
  <c r="Y28" i="10"/>
  <c r="W28" i="10"/>
  <c r="Y27" i="10"/>
  <c r="W27" i="10"/>
  <c r="Y26" i="10"/>
  <c r="W26" i="10"/>
  <c r="Y25" i="10"/>
  <c r="W25" i="10"/>
  <c r="Y23" i="10"/>
  <c r="W23" i="10"/>
  <c r="Y21" i="10"/>
  <c r="W21" i="10"/>
  <c r="Y20" i="10"/>
  <c r="W20" i="10"/>
  <c r="Y19" i="10"/>
  <c r="W19" i="10"/>
  <c r="Y18" i="10"/>
  <c r="W18" i="10"/>
  <c r="Y17" i="10"/>
  <c r="W17" i="10"/>
  <c r="Y16" i="10"/>
  <c r="W16" i="10"/>
  <c r="Y15" i="10"/>
  <c r="W15" i="10"/>
  <c r="Y14" i="10"/>
  <c r="W14" i="10"/>
  <c r="S37" i="10"/>
  <c r="Q37" i="10"/>
  <c r="S30" i="10"/>
  <c r="Q30" i="10"/>
  <c r="S29" i="10"/>
  <c r="Q29" i="10"/>
  <c r="S28" i="10"/>
  <c r="Q28" i="10"/>
  <c r="S27" i="10"/>
  <c r="Q27" i="10"/>
  <c r="S26" i="10"/>
  <c r="Q26" i="10"/>
  <c r="S25" i="10"/>
  <c r="Q25" i="10"/>
  <c r="S23" i="10"/>
  <c r="Q23" i="10"/>
  <c r="S21" i="10"/>
  <c r="Q21" i="10"/>
  <c r="S20" i="10"/>
  <c r="Q20" i="10"/>
  <c r="S19" i="10"/>
  <c r="Q19" i="10"/>
  <c r="S18" i="10"/>
  <c r="Q18" i="10"/>
  <c r="S17" i="10"/>
  <c r="Q17" i="10"/>
  <c r="S16" i="10"/>
  <c r="Q16" i="10"/>
  <c r="S15" i="10"/>
  <c r="Q15" i="10"/>
  <c r="S14" i="10"/>
  <c r="Q14" i="10"/>
  <c r="M37" i="10"/>
  <c r="K37" i="10"/>
  <c r="M30" i="10"/>
  <c r="K30" i="10"/>
  <c r="M29" i="10"/>
  <c r="K29" i="10"/>
  <c r="M28" i="10"/>
  <c r="K28" i="10"/>
  <c r="M27" i="10"/>
  <c r="K27" i="10"/>
  <c r="M26" i="10"/>
  <c r="K26" i="10"/>
  <c r="M25" i="10"/>
  <c r="K25" i="10"/>
  <c r="M23" i="10"/>
  <c r="K23" i="10"/>
  <c r="M21" i="10"/>
  <c r="K21" i="10"/>
  <c r="M20" i="10"/>
  <c r="K20" i="10"/>
  <c r="M19" i="10"/>
  <c r="K19" i="10"/>
  <c r="M18" i="10"/>
  <c r="K18" i="10"/>
  <c r="M17" i="10"/>
  <c r="K17" i="10"/>
  <c r="M16" i="10"/>
  <c r="K16" i="10"/>
  <c r="M15" i="10"/>
  <c r="K15" i="10"/>
  <c r="M14" i="10"/>
  <c r="K14" i="10"/>
  <c r="G37" i="10"/>
  <c r="E37" i="10"/>
  <c r="G30" i="10"/>
  <c r="E30" i="10"/>
  <c r="G29" i="10"/>
  <c r="E29" i="10"/>
  <c r="G28" i="10"/>
  <c r="E28" i="10"/>
  <c r="G27" i="10"/>
  <c r="E27" i="10"/>
  <c r="G26" i="10"/>
  <c r="E26" i="10"/>
  <c r="G25" i="10"/>
  <c r="E25" i="10"/>
  <c r="G23" i="10"/>
  <c r="E23" i="10"/>
  <c r="G21" i="10"/>
  <c r="E21" i="10"/>
  <c r="G20" i="10"/>
  <c r="E20" i="10"/>
  <c r="G19" i="10"/>
  <c r="E19" i="10"/>
  <c r="G17" i="10"/>
  <c r="E17" i="10"/>
  <c r="G16" i="10"/>
  <c r="E16" i="10"/>
  <c r="G15" i="10"/>
  <c r="E15" i="10"/>
  <c r="G14" i="10"/>
  <c r="E14" i="10"/>
  <c r="AW41" i="11"/>
  <c r="AU41" i="11"/>
  <c r="AW33" i="11"/>
  <c r="AU33" i="11"/>
  <c r="AW31" i="11"/>
  <c r="AU31" i="11"/>
  <c r="AW30" i="11"/>
  <c r="AU30" i="11"/>
  <c r="AW29" i="11"/>
  <c r="AU29" i="11"/>
  <c r="AW28" i="11"/>
  <c r="AU28" i="11"/>
  <c r="AW27" i="11"/>
  <c r="AU27" i="11"/>
  <c r="AW26" i="11"/>
  <c r="AU26" i="11"/>
  <c r="AW25" i="11"/>
  <c r="AU25" i="11"/>
  <c r="AW24" i="11"/>
  <c r="AU24" i="11"/>
  <c r="AW23" i="11"/>
  <c r="AU23" i="11"/>
  <c r="AW20" i="11"/>
  <c r="AU20" i="11"/>
  <c r="AW15" i="11"/>
  <c r="AU15" i="11"/>
  <c r="AW14" i="11"/>
  <c r="AU14" i="11"/>
  <c r="AQ41" i="11"/>
  <c r="AO41" i="11"/>
  <c r="AQ33" i="11"/>
  <c r="AO33" i="11"/>
  <c r="AQ31" i="11"/>
  <c r="AO31" i="11"/>
  <c r="AQ30" i="11"/>
  <c r="AO30" i="11"/>
  <c r="AQ29" i="11"/>
  <c r="AO29" i="11"/>
  <c r="AQ28" i="11"/>
  <c r="AO28" i="11"/>
  <c r="AQ27" i="11"/>
  <c r="AO27" i="11"/>
  <c r="AQ26" i="11"/>
  <c r="AO26" i="11"/>
  <c r="AQ25" i="11"/>
  <c r="AO25" i="11"/>
  <c r="AQ24" i="11"/>
  <c r="AO24" i="11"/>
  <c r="AQ23" i="11"/>
  <c r="AO23" i="11"/>
  <c r="AQ20" i="11"/>
  <c r="AO20" i="11"/>
  <c r="AQ15" i="11"/>
  <c r="AO15" i="11"/>
  <c r="AQ14" i="11"/>
  <c r="AO14" i="11"/>
  <c r="AK41" i="11"/>
  <c r="AI41" i="11"/>
  <c r="AK33" i="11"/>
  <c r="AI33" i="11"/>
  <c r="AK31" i="11"/>
  <c r="AI31" i="11"/>
  <c r="AK30" i="11"/>
  <c r="AI30" i="11"/>
  <c r="AK29" i="11"/>
  <c r="AI29" i="11"/>
  <c r="AK28" i="11"/>
  <c r="AI28" i="11"/>
  <c r="AK27" i="11"/>
  <c r="AI27" i="11"/>
  <c r="AK26" i="11"/>
  <c r="AI26" i="11"/>
  <c r="AK25" i="11"/>
  <c r="AI25" i="11"/>
  <c r="AK22" i="11"/>
  <c r="AI22" i="11"/>
  <c r="AK21" i="11"/>
  <c r="AI21" i="11"/>
  <c r="AK20" i="11"/>
  <c r="AI20" i="11"/>
  <c r="AK15" i="11"/>
  <c r="AI15" i="11"/>
  <c r="AK14" i="11"/>
  <c r="AI14" i="11"/>
  <c r="AE41" i="11"/>
  <c r="AC41" i="11"/>
  <c r="AE33" i="11"/>
  <c r="AC33" i="11"/>
  <c r="AE31" i="11"/>
  <c r="AC31" i="11"/>
  <c r="AE30" i="11"/>
  <c r="AC30" i="11"/>
  <c r="AE29" i="11"/>
  <c r="AC29" i="11"/>
  <c r="AE28" i="11"/>
  <c r="AC28" i="11"/>
  <c r="AE22" i="11"/>
  <c r="AC22" i="11"/>
  <c r="AE21" i="11"/>
  <c r="AC21" i="11"/>
  <c r="AE20" i="11"/>
  <c r="AC20" i="11"/>
  <c r="AE15" i="11"/>
  <c r="AC15" i="11"/>
  <c r="AE14" i="11"/>
  <c r="AC14" i="11"/>
  <c r="Y41" i="11"/>
  <c r="W41" i="11"/>
  <c r="Y33" i="11"/>
  <c r="W33" i="11"/>
  <c r="Y31" i="11"/>
  <c r="W31" i="11"/>
  <c r="Y30" i="11"/>
  <c r="W30" i="11"/>
  <c r="Y29" i="11"/>
  <c r="W29" i="11"/>
  <c r="Y28" i="11"/>
  <c r="W28" i="11"/>
  <c r="Y24" i="11"/>
  <c r="W24" i="11"/>
  <c r="Y23" i="11"/>
  <c r="W23" i="11"/>
  <c r="Y22" i="11"/>
  <c r="W22" i="11"/>
  <c r="Y21" i="11"/>
  <c r="W21" i="11"/>
  <c r="Y20" i="11"/>
  <c r="W20" i="11"/>
  <c r="Y15" i="11"/>
  <c r="W15" i="11"/>
  <c r="Y14" i="11"/>
  <c r="W14" i="11"/>
  <c r="S41" i="11"/>
  <c r="Q41" i="11"/>
  <c r="S33" i="11"/>
  <c r="Q33" i="11"/>
  <c r="S31" i="11"/>
  <c r="Q31" i="11"/>
  <c r="S30" i="11"/>
  <c r="Q30" i="11"/>
  <c r="S29" i="11"/>
  <c r="Q29" i="11"/>
  <c r="S28" i="11"/>
  <c r="Q28" i="11"/>
  <c r="S24" i="11"/>
  <c r="Q24" i="11"/>
  <c r="S23" i="11"/>
  <c r="Q23" i="11"/>
  <c r="S22" i="11"/>
  <c r="Q22" i="11"/>
  <c r="S21" i="11"/>
  <c r="Q21" i="11"/>
  <c r="S20" i="11"/>
  <c r="Q20" i="11"/>
  <c r="S15" i="11"/>
  <c r="Q15" i="11"/>
  <c r="S14" i="11"/>
  <c r="Q14" i="11"/>
  <c r="M41" i="11"/>
  <c r="K41" i="11"/>
  <c r="M33" i="11"/>
  <c r="K33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5" i="11"/>
  <c r="K15" i="11"/>
  <c r="M14" i="11"/>
  <c r="K14" i="11"/>
  <c r="G41" i="11"/>
  <c r="E41" i="11"/>
  <c r="G33" i="11"/>
  <c r="E33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5" i="11"/>
  <c r="E15" i="11"/>
  <c r="G14" i="11"/>
  <c r="E14" i="11"/>
  <c r="AW41" i="12"/>
  <c r="AU41" i="12"/>
  <c r="AW30" i="12"/>
  <c r="AU30" i="12"/>
  <c r="AW29" i="12"/>
  <c r="AU29" i="12"/>
  <c r="AW28" i="12"/>
  <c r="AU28" i="12"/>
  <c r="AW27" i="12"/>
  <c r="AU27" i="12"/>
  <c r="AW26" i="12"/>
  <c r="AU26" i="12"/>
  <c r="AW25" i="12"/>
  <c r="AU25" i="12"/>
  <c r="AW24" i="12"/>
  <c r="AU24" i="12"/>
  <c r="AW23" i="12"/>
  <c r="AU23" i="12"/>
  <c r="AW22" i="12"/>
  <c r="AU22" i="12"/>
  <c r="AQ41" i="12"/>
  <c r="AO41" i="12"/>
  <c r="AQ30" i="12"/>
  <c r="AO30" i="12"/>
  <c r="AQ29" i="12"/>
  <c r="AO29" i="12"/>
  <c r="AQ28" i="12"/>
  <c r="AO28" i="12"/>
  <c r="AQ27" i="12"/>
  <c r="AO27" i="12"/>
  <c r="AQ26" i="12"/>
  <c r="AO26" i="12"/>
  <c r="AQ25" i="12"/>
  <c r="AO25" i="12"/>
  <c r="AQ24" i="12"/>
  <c r="AO24" i="12"/>
  <c r="AQ23" i="12"/>
  <c r="AO23" i="12"/>
  <c r="AQ22" i="12"/>
  <c r="AO22" i="12"/>
  <c r="AK41" i="12"/>
  <c r="AI41" i="12"/>
  <c r="AK30" i="12"/>
  <c r="AI30" i="12"/>
  <c r="AK29" i="12"/>
  <c r="AI29" i="12"/>
  <c r="AK28" i="12"/>
  <c r="AI28" i="12"/>
  <c r="AK27" i="12"/>
  <c r="AI27" i="12"/>
  <c r="AK26" i="12"/>
  <c r="AI26" i="12"/>
  <c r="AK25" i="12"/>
  <c r="AI25" i="12"/>
  <c r="AK24" i="12"/>
  <c r="AI24" i="12"/>
  <c r="AK23" i="12"/>
  <c r="AI23" i="12"/>
  <c r="AK22" i="12"/>
  <c r="AI22" i="12"/>
  <c r="AE41" i="12"/>
  <c r="AC41" i="12"/>
  <c r="AE30" i="12"/>
  <c r="AC30" i="12"/>
  <c r="AE29" i="12"/>
  <c r="AC29" i="12"/>
  <c r="AE28" i="12"/>
  <c r="AC28" i="12"/>
  <c r="AE27" i="12"/>
  <c r="AC27" i="12"/>
  <c r="AE26" i="12"/>
  <c r="AC26" i="12"/>
  <c r="AE25" i="12"/>
  <c r="AC25" i="12"/>
  <c r="AE24" i="12"/>
  <c r="AC24" i="12"/>
  <c r="AE23" i="12"/>
  <c r="AC23" i="12"/>
  <c r="AE22" i="12"/>
  <c r="AC22" i="12"/>
  <c r="Y41" i="12"/>
  <c r="W41" i="12"/>
  <c r="Y30" i="12"/>
  <c r="W30" i="12"/>
  <c r="Y29" i="12"/>
  <c r="W29" i="12"/>
  <c r="Y28" i="12"/>
  <c r="W28" i="12"/>
  <c r="Y27" i="12"/>
  <c r="W27" i="12"/>
  <c r="Y26" i="12"/>
  <c r="W26" i="12"/>
  <c r="Y25" i="12"/>
  <c r="W25" i="12"/>
  <c r="Y24" i="12"/>
  <c r="W24" i="12"/>
  <c r="Y23" i="12"/>
  <c r="W23" i="12"/>
  <c r="Y22" i="12"/>
  <c r="W22" i="12"/>
  <c r="S41" i="12"/>
  <c r="Q41" i="12"/>
  <c r="S30" i="12"/>
  <c r="Q30" i="12"/>
  <c r="S29" i="12"/>
  <c r="Q29" i="12"/>
  <c r="S28" i="12"/>
  <c r="Q28" i="12"/>
  <c r="S27" i="12"/>
  <c r="Q27" i="12"/>
  <c r="S26" i="12"/>
  <c r="Q26" i="12"/>
  <c r="S25" i="12"/>
  <c r="Q25" i="12"/>
  <c r="S24" i="12"/>
  <c r="Q24" i="12"/>
  <c r="S23" i="12"/>
  <c r="Q23" i="12"/>
  <c r="S22" i="12"/>
  <c r="Q22" i="12"/>
  <c r="M41" i="12"/>
  <c r="K41" i="12"/>
  <c r="M30" i="12"/>
  <c r="K30" i="12"/>
  <c r="M29" i="12"/>
  <c r="K29" i="12"/>
  <c r="M28" i="12"/>
  <c r="K28" i="12"/>
  <c r="M27" i="12"/>
  <c r="K27" i="12"/>
  <c r="M26" i="12"/>
  <c r="K26" i="12"/>
  <c r="M25" i="12"/>
  <c r="K25" i="12"/>
  <c r="M24" i="12"/>
  <c r="K24" i="12"/>
  <c r="M23" i="12"/>
  <c r="K23" i="12"/>
  <c r="M22" i="12"/>
  <c r="K22" i="12"/>
  <c r="G41" i="12"/>
  <c r="E41" i="12"/>
  <c r="G30" i="12"/>
  <c r="E30" i="12"/>
  <c r="G29" i="12"/>
  <c r="E29" i="12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AE92" i="7" l="1"/>
  <c r="AC92" i="7"/>
  <c r="AK93" i="7"/>
  <c r="AI93" i="7"/>
  <c r="AQ94" i="7"/>
  <c r="AO94" i="7"/>
  <c r="BD41" i="12" l="1"/>
  <c r="BD30" i="12"/>
  <c r="BD29" i="12"/>
  <c r="BD28" i="12"/>
  <c r="BD27" i="12"/>
  <c r="BD26" i="12"/>
  <c r="BD25" i="12"/>
  <c r="BD24" i="12"/>
  <c r="BD23" i="12"/>
  <c r="BD22" i="12"/>
  <c r="BD13" i="12"/>
  <c r="BD12" i="12"/>
  <c r="AZ20" i="11" l="1"/>
  <c r="BA20" i="11"/>
  <c r="BB20" i="11"/>
  <c r="BC20" i="11"/>
  <c r="BD20" i="11"/>
  <c r="AZ21" i="11"/>
  <c r="BA21" i="11"/>
  <c r="BB21" i="11"/>
  <c r="BC21" i="11"/>
  <c r="BD21" i="11"/>
  <c r="AZ22" i="11"/>
  <c r="BA22" i="11"/>
  <c r="BB22" i="11"/>
  <c r="BC22" i="11"/>
  <c r="BD22" i="11"/>
  <c r="AZ23" i="11"/>
  <c r="BA23" i="11"/>
  <c r="BB23" i="11"/>
  <c r="BC23" i="11"/>
  <c r="BD23" i="11"/>
  <c r="AZ24" i="11"/>
  <c r="BA24" i="11"/>
  <c r="BB24" i="11"/>
  <c r="BC24" i="11"/>
  <c r="BD24" i="11"/>
  <c r="AZ25" i="11"/>
  <c r="BA25" i="11"/>
  <c r="BB25" i="11"/>
  <c r="BC25" i="11"/>
  <c r="BD25" i="11"/>
  <c r="AZ26" i="11"/>
  <c r="BA26" i="11"/>
  <c r="BB26" i="11"/>
  <c r="BC26" i="11"/>
  <c r="BD26" i="11"/>
  <c r="AZ27" i="11"/>
  <c r="BA27" i="11"/>
  <c r="BB27" i="11"/>
  <c r="BC27" i="11"/>
  <c r="BD27" i="11"/>
  <c r="BD41" i="11" l="1"/>
  <c r="BD33" i="11"/>
  <c r="BD31" i="11"/>
  <c r="BD30" i="11"/>
  <c r="BD29" i="11"/>
  <c r="BD28" i="11"/>
  <c r="BD15" i="11"/>
  <c r="BD14" i="11"/>
  <c r="BD13" i="11"/>
  <c r="BD12" i="11"/>
  <c r="BD37" i="10"/>
  <c r="BD30" i="10"/>
  <c r="BD29" i="10"/>
  <c r="BD28" i="10"/>
  <c r="BD27" i="10"/>
  <c r="BD26" i="10"/>
  <c r="BD25" i="10"/>
  <c r="BD23" i="10"/>
  <c r="BD21" i="10"/>
  <c r="BD20" i="10"/>
  <c r="BD19" i="10"/>
  <c r="BD18" i="10"/>
  <c r="BD17" i="10"/>
  <c r="BD16" i="10"/>
  <c r="BD15" i="10"/>
  <c r="BD13" i="10"/>
  <c r="BD14" i="10"/>
  <c r="BD12" i="10"/>
  <c r="BD42" i="11" l="1"/>
  <c r="BD38" i="10"/>
  <c r="BC41" i="12"/>
  <c r="BB41" i="12"/>
  <c r="BA41" i="12"/>
  <c r="AZ41" i="12"/>
  <c r="BC37" i="10"/>
  <c r="BB37" i="10"/>
  <c r="BA37" i="10"/>
  <c r="AZ37" i="10"/>
  <c r="BC30" i="10"/>
  <c r="BB30" i="10"/>
  <c r="BA30" i="10"/>
  <c r="AZ30" i="10"/>
  <c r="BC29" i="10"/>
  <c r="BB29" i="10"/>
  <c r="BA29" i="10"/>
  <c r="AZ29" i="10"/>
  <c r="BE95" i="7"/>
  <c r="BD95" i="7"/>
  <c r="BC95" i="7"/>
  <c r="BB95" i="7"/>
  <c r="BA95" i="7"/>
  <c r="AZ95" i="7"/>
  <c r="AW95" i="7"/>
  <c r="AU95" i="7"/>
  <c r="AQ95" i="7"/>
  <c r="AO95" i="7"/>
  <c r="AK95" i="7"/>
  <c r="AI95" i="7"/>
  <c r="AE95" i="7"/>
  <c r="AC95" i="7"/>
  <c r="Y95" i="7"/>
  <c r="W95" i="7"/>
  <c r="S95" i="7"/>
  <c r="Q95" i="7"/>
  <c r="M95" i="7"/>
  <c r="K95" i="7"/>
  <c r="BE94" i="7"/>
  <c r="BD94" i="7"/>
  <c r="BC94" i="7"/>
  <c r="BB94" i="7"/>
  <c r="BA94" i="7"/>
  <c r="AZ94" i="7"/>
  <c r="AW94" i="7"/>
  <c r="AU94" i="7"/>
  <c r="AK94" i="7"/>
  <c r="AI94" i="7"/>
  <c r="AE94" i="7"/>
  <c r="AC94" i="7"/>
  <c r="Y94" i="7"/>
  <c r="W94" i="7"/>
  <c r="S94" i="7"/>
  <c r="Q94" i="7"/>
  <c r="M94" i="7"/>
  <c r="K94" i="7"/>
  <c r="BE93" i="7"/>
  <c r="BD93" i="7"/>
  <c r="BC93" i="7"/>
  <c r="BB93" i="7"/>
  <c r="BA93" i="7"/>
  <c r="AZ93" i="7"/>
  <c r="AW93" i="7"/>
  <c r="AU93" i="7"/>
  <c r="AQ93" i="7"/>
  <c r="AO93" i="7"/>
  <c r="AE93" i="7"/>
  <c r="AC93" i="7"/>
  <c r="Y93" i="7"/>
  <c r="W93" i="7"/>
  <c r="S93" i="7"/>
  <c r="Q93" i="7"/>
  <c r="M93" i="7"/>
  <c r="K93" i="7"/>
  <c r="BE92" i="7"/>
  <c r="BD92" i="7"/>
  <c r="BC92" i="7"/>
  <c r="BB92" i="7"/>
  <c r="BA92" i="7"/>
  <c r="AZ92" i="7"/>
  <c r="AK92" i="7"/>
  <c r="AI92" i="7"/>
  <c r="Y92" i="7"/>
  <c r="W92" i="7"/>
  <c r="S92" i="7"/>
  <c r="Q92" i="7"/>
  <c r="M92" i="7"/>
  <c r="K92" i="7"/>
  <c r="BE91" i="7" l="1"/>
  <c r="BD91" i="7"/>
  <c r="BC91" i="7"/>
  <c r="BB91" i="7"/>
  <c r="BA91" i="7"/>
  <c r="AZ91" i="7"/>
  <c r="AW91" i="7"/>
  <c r="AU91" i="7"/>
  <c r="AQ91" i="7"/>
  <c r="AQ96" i="7" s="1"/>
  <c r="AQ97" i="7" s="1"/>
  <c r="AQ10" i="14" s="1"/>
  <c r="AQ47" i="14" s="1"/>
  <c r="AO91" i="7"/>
  <c r="AO96" i="7" s="1"/>
  <c r="AO97" i="7" s="1"/>
  <c r="AO10" i="14" s="1"/>
  <c r="AO47" i="14" s="1"/>
  <c r="AK91" i="7"/>
  <c r="AK96" i="7" s="1"/>
  <c r="AK97" i="7" s="1"/>
  <c r="AK10" i="14" s="1"/>
  <c r="AK47" i="14" s="1"/>
  <c r="AI91" i="7"/>
  <c r="AI96" i="7" s="1"/>
  <c r="AI97" i="7" s="1"/>
  <c r="AI10" i="14" s="1"/>
  <c r="AI47" i="14" s="1"/>
  <c r="AE91" i="7"/>
  <c r="AE96" i="7" s="1"/>
  <c r="AC91" i="7"/>
  <c r="AC96" i="7" s="1"/>
  <c r="Y91" i="7"/>
  <c r="Y96" i="7" s="1"/>
  <c r="W91" i="7"/>
  <c r="W96" i="7" s="1"/>
  <c r="S91" i="7"/>
  <c r="S96" i="7" s="1"/>
  <c r="S97" i="7" s="1"/>
  <c r="S10" i="14" s="1"/>
  <c r="S47" i="14" s="1"/>
  <c r="Q91" i="7"/>
  <c r="Q96" i="7" s="1"/>
  <c r="M91" i="7"/>
  <c r="M96" i="7" s="1"/>
  <c r="M97" i="7" s="1"/>
  <c r="M10" i="14" s="1"/>
  <c r="M47" i="14" s="1"/>
  <c r="K91" i="7"/>
  <c r="K96" i="7" s="1"/>
  <c r="G91" i="7"/>
  <c r="E91" i="7"/>
  <c r="BD42" i="12"/>
  <c r="BC30" i="12"/>
  <c r="BB30" i="12"/>
  <c r="BA30" i="12"/>
  <c r="AZ30" i="12"/>
  <c r="BC29" i="12"/>
  <c r="BB29" i="12"/>
  <c r="BA29" i="12"/>
  <c r="AZ29" i="12"/>
  <c r="BC28" i="12"/>
  <c r="BB28" i="12"/>
  <c r="BA28" i="12"/>
  <c r="AZ28" i="12"/>
  <c r="BC27" i="12"/>
  <c r="BB27" i="12"/>
  <c r="BA27" i="12"/>
  <c r="AZ27" i="12"/>
  <c r="BC26" i="12"/>
  <c r="BB26" i="12"/>
  <c r="BA26" i="12"/>
  <c r="AZ26" i="12"/>
  <c r="BC25" i="12"/>
  <c r="BB25" i="12"/>
  <c r="BA25" i="12"/>
  <c r="AZ25" i="12"/>
  <c r="BC24" i="12"/>
  <c r="BB24" i="12"/>
  <c r="BA24" i="12"/>
  <c r="AZ24" i="12"/>
  <c r="BC23" i="12"/>
  <c r="BB23" i="12"/>
  <c r="BA23" i="12"/>
  <c r="AZ23" i="12"/>
  <c r="BC22" i="12"/>
  <c r="BB22" i="12"/>
  <c r="BA22" i="12"/>
  <c r="AZ22" i="12"/>
  <c r="BC13" i="12"/>
  <c r="BB13" i="12"/>
  <c r="BA13" i="12"/>
  <c r="AZ13" i="12"/>
  <c r="BC12" i="12"/>
  <c r="BB12" i="12"/>
  <c r="BA12" i="12"/>
  <c r="BA42" i="12" s="1"/>
  <c r="AZ12" i="12"/>
  <c r="BC41" i="11"/>
  <c r="BB41" i="11"/>
  <c r="BA41" i="11"/>
  <c r="AZ41" i="11"/>
  <c r="BC33" i="11"/>
  <c r="BB33" i="11"/>
  <c r="BA33" i="11"/>
  <c r="AZ33" i="11"/>
  <c r="BC31" i="11"/>
  <c r="BB31" i="11"/>
  <c r="BA31" i="11"/>
  <c r="AZ31" i="11"/>
  <c r="BC30" i="11"/>
  <c r="BB30" i="11"/>
  <c r="BA30" i="11"/>
  <c r="AZ30" i="11"/>
  <c r="BC29" i="11"/>
  <c r="BB29" i="11"/>
  <c r="BA29" i="11"/>
  <c r="AZ29" i="11"/>
  <c r="BC28" i="11"/>
  <c r="BB28" i="11"/>
  <c r="BA28" i="11"/>
  <c r="AZ28" i="11"/>
  <c r="BC15" i="11"/>
  <c r="BB15" i="11"/>
  <c r="BA15" i="11"/>
  <c r="AZ15" i="11"/>
  <c r="BC14" i="11"/>
  <c r="BB14" i="11"/>
  <c r="BA14" i="11"/>
  <c r="AZ14" i="11"/>
  <c r="BC13" i="11"/>
  <c r="BB13" i="11"/>
  <c r="BA13" i="11"/>
  <c r="AZ13" i="11"/>
  <c r="BC12" i="11"/>
  <c r="BC42" i="11" s="1"/>
  <c r="BB12" i="11"/>
  <c r="BB42" i="11" s="1"/>
  <c r="BA12" i="11"/>
  <c r="AZ12" i="11"/>
  <c r="BC28" i="10"/>
  <c r="BB28" i="10"/>
  <c r="BA28" i="10"/>
  <c r="AZ28" i="10"/>
  <c r="BC27" i="10"/>
  <c r="BB27" i="10"/>
  <c r="BA27" i="10"/>
  <c r="AZ27" i="10"/>
  <c r="BC26" i="10"/>
  <c r="BB26" i="10"/>
  <c r="BA26" i="10"/>
  <c r="AZ26" i="10"/>
  <c r="BC25" i="10"/>
  <c r="BB25" i="10"/>
  <c r="BA25" i="10"/>
  <c r="AZ25" i="10"/>
  <c r="BC23" i="10"/>
  <c r="BB23" i="10"/>
  <c r="BA23" i="10"/>
  <c r="AZ23" i="10"/>
  <c r="BC21" i="10"/>
  <c r="BB21" i="10"/>
  <c r="BA21" i="10"/>
  <c r="AZ21" i="10"/>
  <c r="BC20" i="10"/>
  <c r="BB20" i="10"/>
  <c r="BA20" i="10"/>
  <c r="AZ20" i="10"/>
  <c r="BC19" i="10"/>
  <c r="BB19" i="10"/>
  <c r="BA19" i="10"/>
  <c r="AZ19" i="10"/>
  <c r="BC18" i="10"/>
  <c r="BB18" i="10"/>
  <c r="BA18" i="10"/>
  <c r="AZ18" i="10"/>
  <c r="BC17" i="10"/>
  <c r="BB17" i="10"/>
  <c r="BA17" i="10"/>
  <c r="AZ17" i="10"/>
  <c r="BC16" i="10"/>
  <c r="BB16" i="10"/>
  <c r="BA16" i="10"/>
  <c r="AZ16" i="10"/>
  <c r="BC15" i="10"/>
  <c r="BB15" i="10"/>
  <c r="BA15" i="10"/>
  <c r="AZ15" i="10"/>
  <c r="BC14" i="10"/>
  <c r="BB14" i="10"/>
  <c r="BA14" i="10"/>
  <c r="AZ14" i="10"/>
  <c r="BC13" i="10"/>
  <c r="BB13" i="10"/>
  <c r="BA13" i="10"/>
  <c r="AZ13" i="10"/>
  <c r="BC12" i="10"/>
  <c r="BB12" i="10"/>
  <c r="BA12" i="10"/>
  <c r="AZ12" i="10"/>
  <c r="BB42" i="12" l="1"/>
  <c r="BB38" i="10"/>
  <c r="BC38" i="10"/>
  <c r="BA42" i="11"/>
  <c r="BA38" i="10"/>
  <c r="BC42" i="12"/>
  <c r="AE47" i="11" l="1"/>
  <c r="AC47" i="11"/>
  <c r="Y47" i="11"/>
  <c r="W47" i="11"/>
  <c r="S47" i="11"/>
  <c r="Q47" i="11"/>
  <c r="M47" i="11"/>
  <c r="K47" i="11"/>
  <c r="G47" i="11"/>
  <c r="E47" i="11"/>
  <c r="AY71" i="12" l="1"/>
  <c r="AS71" i="12"/>
  <c r="AM71" i="12"/>
  <c r="AG71" i="12"/>
  <c r="AA71" i="12"/>
  <c r="U71" i="12"/>
  <c r="O71" i="12"/>
  <c r="I71" i="12"/>
  <c r="AY70" i="12"/>
  <c r="AS70" i="12"/>
  <c r="AM70" i="12"/>
  <c r="AG70" i="12"/>
  <c r="AA70" i="12"/>
  <c r="U70" i="12"/>
  <c r="O70" i="12"/>
  <c r="I70" i="12"/>
  <c r="AY69" i="12"/>
  <c r="AS69" i="12"/>
  <c r="AM69" i="12"/>
  <c r="AG69" i="12"/>
  <c r="AA69" i="12"/>
  <c r="U69" i="12"/>
  <c r="O69" i="12"/>
  <c r="I69" i="12"/>
  <c r="AY68" i="12"/>
  <c r="AS68" i="12"/>
  <c r="AM68" i="12"/>
  <c r="AG68" i="12"/>
  <c r="AA68" i="12"/>
  <c r="U68" i="12"/>
  <c r="O68" i="12"/>
  <c r="I68" i="12"/>
  <c r="AY65" i="12"/>
  <c r="AS65" i="12"/>
  <c r="AM65" i="12"/>
  <c r="AG65" i="12"/>
  <c r="AA65" i="12"/>
  <c r="U65" i="12"/>
  <c r="O65" i="12"/>
  <c r="I65" i="12"/>
  <c r="AY64" i="12"/>
  <c r="AS64" i="12"/>
  <c r="AM64" i="12"/>
  <c r="AG64" i="12"/>
  <c r="AA64" i="12"/>
  <c r="U64" i="12"/>
  <c r="O64" i="12"/>
  <c r="I64" i="12"/>
  <c r="AY63" i="12"/>
  <c r="AS63" i="12"/>
  <c r="AM63" i="12"/>
  <c r="AG63" i="12"/>
  <c r="AA63" i="12"/>
  <c r="U63" i="12"/>
  <c r="O63" i="12"/>
  <c r="I63" i="12"/>
  <c r="AY62" i="12"/>
  <c r="AS62" i="12"/>
  <c r="AM62" i="12"/>
  <c r="AG62" i="12"/>
  <c r="AA62" i="12"/>
  <c r="U62" i="12"/>
  <c r="O62" i="12"/>
  <c r="I62" i="12"/>
  <c r="AY61" i="12"/>
  <c r="AS61" i="12"/>
  <c r="AM61" i="12"/>
  <c r="AG61" i="12"/>
  <c r="AA61" i="12"/>
  <c r="U61" i="12"/>
  <c r="O61" i="12"/>
  <c r="I61" i="12"/>
  <c r="AY60" i="12"/>
  <c r="AS60" i="12"/>
  <c r="AM60" i="12"/>
  <c r="AG60" i="12"/>
  <c r="AA60" i="12"/>
  <c r="U60" i="12"/>
  <c r="O60" i="12"/>
  <c r="I60" i="12"/>
  <c r="BD52" i="12"/>
  <c r="BC52" i="12"/>
  <c r="BB52" i="12"/>
  <c r="BA52" i="12"/>
  <c r="AZ52" i="12"/>
  <c r="AW52" i="12"/>
  <c r="AU52" i="12"/>
  <c r="AQ52" i="12"/>
  <c r="AO52" i="12"/>
  <c r="AK52" i="12"/>
  <c r="AI52" i="12"/>
  <c r="AE52" i="12"/>
  <c r="AC52" i="12"/>
  <c r="Y52" i="12"/>
  <c r="W52" i="12"/>
  <c r="S52" i="12"/>
  <c r="Q52" i="12"/>
  <c r="M52" i="12"/>
  <c r="K52" i="12"/>
  <c r="G52" i="12"/>
  <c r="E52" i="12"/>
  <c r="AV49" i="12"/>
  <c r="AW49" i="12" s="1"/>
  <c r="AT49" i="12"/>
  <c r="AU49" i="12" s="1"/>
  <c r="AP49" i="12"/>
  <c r="AQ49" i="12" s="1"/>
  <c r="AN49" i="12"/>
  <c r="AO49" i="12" s="1"/>
  <c r="AJ49" i="12"/>
  <c r="AK49" i="12" s="1"/>
  <c r="AH49" i="12"/>
  <c r="AI49" i="12" s="1"/>
  <c r="AD49" i="12"/>
  <c r="AE49" i="12" s="1"/>
  <c r="AB49" i="12"/>
  <c r="AC49" i="12" s="1"/>
  <c r="X49" i="12"/>
  <c r="Y49" i="12" s="1"/>
  <c r="V49" i="12"/>
  <c r="W49" i="12" s="1"/>
  <c r="R49" i="12"/>
  <c r="S49" i="12" s="1"/>
  <c r="P49" i="12"/>
  <c r="Q49" i="12" s="1"/>
  <c r="L49" i="12"/>
  <c r="M49" i="12" s="1"/>
  <c r="J49" i="12"/>
  <c r="K49" i="12" s="1"/>
  <c r="F49" i="12"/>
  <c r="D49" i="12"/>
  <c r="BE48" i="12"/>
  <c r="BC48" i="12"/>
  <c r="BB48" i="12"/>
  <c r="BA48" i="12"/>
  <c r="AZ48" i="12"/>
  <c r="AW48" i="12"/>
  <c r="AU48" i="12"/>
  <c r="AQ48" i="12"/>
  <c r="AO48" i="12"/>
  <c r="AK48" i="12"/>
  <c r="AI48" i="12"/>
  <c r="AE48" i="12"/>
  <c r="AC48" i="12"/>
  <c r="Y48" i="12"/>
  <c r="W48" i="12"/>
  <c r="S48" i="12"/>
  <c r="Q48" i="12"/>
  <c r="M48" i="12"/>
  <c r="K48" i="12"/>
  <c r="G48" i="12"/>
  <c r="E48" i="12"/>
  <c r="BE46" i="12"/>
  <c r="BC46" i="12"/>
  <c r="BB46" i="12"/>
  <c r="BA46" i="12"/>
  <c r="AZ46" i="12"/>
  <c r="AW46" i="12"/>
  <c r="AU46" i="12"/>
  <c r="AQ46" i="12"/>
  <c r="AO46" i="12"/>
  <c r="AK46" i="12"/>
  <c r="AI46" i="12"/>
  <c r="AE46" i="12"/>
  <c r="AC46" i="12"/>
  <c r="Y46" i="12"/>
  <c r="W46" i="12"/>
  <c r="S46" i="12"/>
  <c r="Q46" i="12"/>
  <c r="M46" i="12"/>
  <c r="K46" i="12"/>
  <c r="G46" i="12"/>
  <c r="E46" i="12"/>
  <c r="BE45" i="12"/>
  <c r="BC45" i="12"/>
  <c r="BB45" i="12"/>
  <c r="BA45" i="12"/>
  <c r="AZ45" i="12"/>
  <c r="AW45" i="12"/>
  <c r="AU45" i="12"/>
  <c r="AQ45" i="12"/>
  <c r="AO45" i="12"/>
  <c r="AK45" i="12"/>
  <c r="AI45" i="12"/>
  <c r="AE45" i="12"/>
  <c r="AC45" i="12"/>
  <c r="Y45" i="12"/>
  <c r="W45" i="12"/>
  <c r="S45" i="12"/>
  <c r="Q45" i="12"/>
  <c r="M45" i="12"/>
  <c r="K45" i="12"/>
  <c r="G45" i="12"/>
  <c r="E45" i="12"/>
  <c r="D42" i="12"/>
  <c r="G42" i="12"/>
  <c r="E42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AZ42" i="12"/>
  <c r="AW12" i="12"/>
  <c r="AU12" i="12"/>
  <c r="AQ12" i="12"/>
  <c r="AO12" i="12"/>
  <c r="AK12" i="12"/>
  <c r="AI12" i="12"/>
  <c r="AE12" i="12"/>
  <c r="AC12" i="12"/>
  <c r="Y12" i="12"/>
  <c r="W12" i="12"/>
  <c r="S12" i="12"/>
  <c r="Q12" i="12"/>
  <c r="M12" i="12"/>
  <c r="K12" i="12"/>
  <c r="AY70" i="11"/>
  <c r="AS70" i="11"/>
  <c r="AM70" i="11"/>
  <c r="AG70" i="11"/>
  <c r="AA70" i="11"/>
  <c r="U70" i="11"/>
  <c r="O70" i="11"/>
  <c r="I70" i="11"/>
  <c r="AY69" i="11"/>
  <c r="AS69" i="11"/>
  <c r="AM69" i="11"/>
  <c r="AG69" i="11"/>
  <c r="AA69" i="11"/>
  <c r="U69" i="11"/>
  <c r="O69" i="11"/>
  <c r="I69" i="11"/>
  <c r="AY68" i="11"/>
  <c r="AS68" i="11"/>
  <c r="AM68" i="11"/>
  <c r="AG68" i="11"/>
  <c r="AA68" i="11"/>
  <c r="U68" i="11"/>
  <c r="O68" i="11"/>
  <c r="I68" i="11"/>
  <c r="AY67" i="11"/>
  <c r="AS67" i="11"/>
  <c r="AM67" i="11"/>
  <c r="AG67" i="11"/>
  <c r="AA67" i="11"/>
  <c r="U67" i="11"/>
  <c r="O67" i="11"/>
  <c r="I67" i="11"/>
  <c r="AY64" i="11"/>
  <c r="AS64" i="11"/>
  <c r="AM64" i="11"/>
  <c r="AG64" i="11"/>
  <c r="AA64" i="11"/>
  <c r="U64" i="11"/>
  <c r="O64" i="11"/>
  <c r="I64" i="11"/>
  <c r="AY63" i="11"/>
  <c r="AS63" i="11"/>
  <c r="AM63" i="11"/>
  <c r="AG63" i="11"/>
  <c r="AA63" i="11"/>
  <c r="U63" i="11"/>
  <c r="O63" i="11"/>
  <c r="I63" i="11"/>
  <c r="AY62" i="11"/>
  <c r="AS62" i="11"/>
  <c r="AM62" i="11"/>
  <c r="AG62" i="11"/>
  <c r="AA62" i="11"/>
  <c r="U62" i="11"/>
  <c r="O62" i="11"/>
  <c r="I62" i="11"/>
  <c r="AY61" i="11"/>
  <c r="AS61" i="11"/>
  <c r="AM61" i="11"/>
  <c r="AG61" i="11"/>
  <c r="AA61" i="11"/>
  <c r="U61" i="11"/>
  <c r="O61" i="11"/>
  <c r="I61" i="11"/>
  <c r="AY60" i="11"/>
  <c r="AS60" i="11"/>
  <c r="AM60" i="11"/>
  <c r="AG60" i="11"/>
  <c r="AA60" i="11"/>
  <c r="U60" i="11"/>
  <c r="O60" i="11"/>
  <c r="I60" i="11"/>
  <c r="AY59" i="11"/>
  <c r="AS59" i="11"/>
  <c r="AM59" i="11"/>
  <c r="AG59" i="11"/>
  <c r="AA59" i="11"/>
  <c r="U59" i="11"/>
  <c r="O59" i="11"/>
  <c r="I59" i="11"/>
  <c r="BD51" i="11"/>
  <c r="BC51" i="11"/>
  <c r="BB51" i="11"/>
  <c r="BA51" i="11"/>
  <c r="AZ51" i="11"/>
  <c r="AW51" i="11"/>
  <c r="AU51" i="11"/>
  <c r="AQ51" i="11"/>
  <c r="AO51" i="11"/>
  <c r="AK51" i="11"/>
  <c r="AI51" i="11"/>
  <c r="AE51" i="11"/>
  <c r="AC51" i="11"/>
  <c r="Y51" i="11"/>
  <c r="W51" i="11"/>
  <c r="S51" i="11"/>
  <c r="Q51" i="11"/>
  <c r="M51" i="11"/>
  <c r="K51" i="11"/>
  <c r="G51" i="11"/>
  <c r="E51" i="11"/>
  <c r="AV48" i="11"/>
  <c r="AW48" i="11" s="1"/>
  <c r="AT48" i="11"/>
  <c r="AU48" i="11" s="1"/>
  <c r="AP48" i="11"/>
  <c r="AQ48" i="11" s="1"/>
  <c r="AN48" i="11"/>
  <c r="AO48" i="11" s="1"/>
  <c r="AJ48" i="11"/>
  <c r="AK48" i="11" s="1"/>
  <c r="AH48" i="11"/>
  <c r="AI48" i="11" s="1"/>
  <c r="AD48" i="11"/>
  <c r="AE48" i="11" s="1"/>
  <c r="AB48" i="11"/>
  <c r="AC48" i="11" s="1"/>
  <c r="X48" i="11"/>
  <c r="Y48" i="11" s="1"/>
  <c r="V48" i="11"/>
  <c r="W48" i="11" s="1"/>
  <c r="R48" i="11"/>
  <c r="S48" i="11" s="1"/>
  <c r="P48" i="11"/>
  <c r="Q48" i="11" s="1"/>
  <c r="L48" i="11"/>
  <c r="M48" i="11" s="1"/>
  <c r="J48" i="11"/>
  <c r="K48" i="11" s="1"/>
  <c r="F48" i="11"/>
  <c r="D48" i="11"/>
  <c r="BE46" i="11"/>
  <c r="BC46" i="11"/>
  <c r="BB46" i="11"/>
  <c r="BA46" i="11"/>
  <c r="AZ46" i="11"/>
  <c r="AW46" i="11"/>
  <c r="AU46" i="11"/>
  <c r="AQ46" i="11"/>
  <c r="AO46" i="11"/>
  <c r="AK46" i="11"/>
  <c r="AI46" i="11"/>
  <c r="AE46" i="11"/>
  <c r="AC46" i="11"/>
  <c r="Y46" i="11"/>
  <c r="W46" i="11"/>
  <c r="S46" i="11"/>
  <c r="Q46" i="11"/>
  <c r="M46" i="11"/>
  <c r="K46" i="11"/>
  <c r="G46" i="11"/>
  <c r="E46" i="11"/>
  <c r="BE45" i="11"/>
  <c r="BC45" i="11"/>
  <c r="BB45" i="11"/>
  <c r="BA45" i="11"/>
  <c r="AZ45" i="11"/>
  <c r="AW45" i="11"/>
  <c r="AU45" i="11"/>
  <c r="AQ45" i="11"/>
  <c r="AO45" i="11"/>
  <c r="AK45" i="11"/>
  <c r="AI45" i="11"/>
  <c r="AE45" i="11"/>
  <c r="AC45" i="11"/>
  <c r="Y45" i="11"/>
  <c r="W45" i="11"/>
  <c r="S45" i="11"/>
  <c r="Q45" i="11"/>
  <c r="M45" i="11"/>
  <c r="K45" i="11"/>
  <c r="G45" i="11"/>
  <c r="E45" i="11"/>
  <c r="D42" i="11"/>
  <c r="G42" i="11"/>
  <c r="E42" i="11"/>
  <c r="AW13" i="11"/>
  <c r="AU13" i="11"/>
  <c r="AQ13" i="11"/>
  <c r="AO13" i="11"/>
  <c r="AK13" i="11"/>
  <c r="AI13" i="11"/>
  <c r="AE13" i="11"/>
  <c r="AC13" i="11"/>
  <c r="Y13" i="11"/>
  <c r="W13" i="11"/>
  <c r="S13" i="11"/>
  <c r="Q13" i="11"/>
  <c r="AW12" i="11"/>
  <c r="AW42" i="11" s="1"/>
  <c r="AU12" i="11"/>
  <c r="AU42" i="11" s="1"/>
  <c r="AQ12" i="11"/>
  <c r="AQ42" i="11" s="1"/>
  <c r="AO12" i="11"/>
  <c r="AO42" i="11" s="1"/>
  <c r="AK12" i="11"/>
  <c r="AI12" i="11"/>
  <c r="AI42" i="11" s="1"/>
  <c r="AE12" i="11"/>
  <c r="AC12" i="11"/>
  <c r="AC42" i="11" s="1"/>
  <c r="Y12" i="11"/>
  <c r="Y42" i="11" s="1"/>
  <c r="W12" i="11"/>
  <c r="W42" i="11" s="1"/>
  <c r="S12" i="11"/>
  <c r="S42" i="11" s="1"/>
  <c r="Q12" i="11"/>
  <c r="Q42" i="11" s="1"/>
  <c r="M12" i="11"/>
  <c r="M42" i="11" s="1"/>
  <c r="K12" i="11"/>
  <c r="K42" i="11" s="1"/>
  <c r="AE42" i="11" l="1"/>
  <c r="BE61" i="12"/>
  <c r="BE62" i="12"/>
  <c r="BE63" i="12"/>
  <c r="BE64" i="12"/>
  <c r="BE65" i="12"/>
  <c r="BE68" i="12"/>
  <c r="BE69" i="12"/>
  <c r="BE70" i="12"/>
  <c r="BE71" i="12"/>
  <c r="BE60" i="12"/>
  <c r="BE59" i="11"/>
  <c r="BE60" i="11"/>
  <c r="BE61" i="11"/>
  <c r="BE62" i="11"/>
  <c r="BE63" i="11"/>
  <c r="BE64" i="11"/>
  <c r="BE67" i="11"/>
  <c r="BE68" i="11"/>
  <c r="BE69" i="11"/>
  <c r="BE70" i="11"/>
  <c r="S42" i="12"/>
  <c r="AE42" i="12"/>
  <c r="AQ42" i="12"/>
  <c r="AK42" i="11"/>
  <c r="M42" i="12"/>
  <c r="Y42" i="12"/>
  <c r="AK42" i="12"/>
  <c r="AW42" i="12"/>
  <c r="K42" i="12"/>
  <c r="W42" i="12"/>
  <c r="AI42" i="12"/>
  <c r="AU42" i="12"/>
  <c r="Q42" i="12"/>
  <c r="AC42" i="12"/>
  <c r="AO42" i="12"/>
  <c r="BA48" i="11"/>
  <c r="BC48" i="11"/>
  <c r="BA49" i="12"/>
  <c r="BC49" i="12"/>
  <c r="AZ42" i="11"/>
  <c r="BB49" i="12"/>
  <c r="G49" i="12"/>
  <c r="AZ49" i="12"/>
  <c r="E49" i="12"/>
  <c r="BB48" i="11"/>
  <c r="G48" i="11"/>
  <c r="AZ48" i="11"/>
  <c r="E48" i="11"/>
  <c r="BE71" i="11" l="1"/>
  <c r="BE72" i="12"/>
  <c r="M12" i="10" l="1"/>
  <c r="K12" i="10"/>
  <c r="BE43" i="10" l="1"/>
  <c r="BC43" i="10"/>
  <c r="BB43" i="10"/>
  <c r="BA43" i="10"/>
  <c r="AZ43" i="10"/>
  <c r="AW43" i="10"/>
  <c r="AU43" i="10"/>
  <c r="AQ43" i="10"/>
  <c r="AO43" i="10"/>
  <c r="AK43" i="10"/>
  <c r="AI43" i="10"/>
  <c r="AE43" i="10"/>
  <c r="AC43" i="10"/>
  <c r="Y43" i="10"/>
  <c r="W43" i="10"/>
  <c r="S43" i="10"/>
  <c r="Q43" i="10"/>
  <c r="M43" i="10"/>
  <c r="K43" i="10"/>
  <c r="G43" i="10"/>
  <c r="E43" i="10"/>
  <c r="BE42" i="10"/>
  <c r="BC42" i="10"/>
  <c r="BB42" i="10"/>
  <c r="BA42" i="10"/>
  <c r="AZ42" i="10"/>
  <c r="AW42" i="10"/>
  <c r="AU42" i="10"/>
  <c r="AQ42" i="10"/>
  <c r="AO42" i="10"/>
  <c r="AK42" i="10"/>
  <c r="AI42" i="10"/>
  <c r="AE42" i="10"/>
  <c r="AC42" i="10"/>
  <c r="Y42" i="10"/>
  <c r="W42" i="10"/>
  <c r="S42" i="10"/>
  <c r="Q42" i="10"/>
  <c r="M42" i="10"/>
  <c r="K42" i="10"/>
  <c r="G42" i="10"/>
  <c r="E42" i="10"/>
  <c r="BE41" i="10"/>
  <c r="BC41" i="10"/>
  <c r="BB41" i="10"/>
  <c r="BA41" i="10"/>
  <c r="AZ41" i="10"/>
  <c r="AW41" i="10"/>
  <c r="AU41" i="10"/>
  <c r="AQ41" i="10"/>
  <c r="AO41" i="10"/>
  <c r="AK41" i="10"/>
  <c r="AI41" i="10"/>
  <c r="AE41" i="10"/>
  <c r="AC41" i="10"/>
  <c r="Y41" i="10"/>
  <c r="W41" i="10"/>
  <c r="S41" i="10"/>
  <c r="Q41" i="10"/>
  <c r="M41" i="10"/>
  <c r="K41" i="10"/>
  <c r="G41" i="10"/>
  <c r="E41" i="10"/>
  <c r="AY66" i="10" l="1"/>
  <c r="AS66" i="10"/>
  <c r="AM66" i="10"/>
  <c r="AG66" i="10"/>
  <c r="AY65" i="10"/>
  <c r="AS65" i="10"/>
  <c r="AM65" i="10"/>
  <c r="AG65" i="10"/>
  <c r="AY64" i="10"/>
  <c r="AS64" i="10"/>
  <c r="AM64" i="10"/>
  <c r="AG64" i="10"/>
  <c r="AY63" i="10"/>
  <c r="AS63" i="10"/>
  <c r="AM63" i="10"/>
  <c r="AG63" i="10"/>
  <c r="AY60" i="10"/>
  <c r="AS60" i="10"/>
  <c r="AM60" i="10"/>
  <c r="AG60" i="10"/>
  <c r="AY59" i="10"/>
  <c r="AS59" i="10"/>
  <c r="AM59" i="10"/>
  <c r="AG59" i="10"/>
  <c r="AY58" i="10"/>
  <c r="AS58" i="10"/>
  <c r="AM58" i="10"/>
  <c r="AG58" i="10"/>
  <c r="AY57" i="10"/>
  <c r="AS57" i="10"/>
  <c r="AM57" i="10"/>
  <c r="AG57" i="10"/>
  <c r="AY56" i="10"/>
  <c r="AS56" i="10"/>
  <c r="AM56" i="10"/>
  <c r="AG56" i="10"/>
  <c r="AY55" i="10"/>
  <c r="AS55" i="10"/>
  <c r="AM55" i="10"/>
  <c r="AG55" i="10"/>
  <c r="AW47" i="10"/>
  <c r="AU47" i="10"/>
  <c r="AQ47" i="10"/>
  <c r="AO47" i="10"/>
  <c r="AK47" i="10"/>
  <c r="AI47" i="10"/>
  <c r="AE47" i="10"/>
  <c r="AC47" i="10"/>
  <c r="AV44" i="10"/>
  <c r="AW44" i="10" s="1"/>
  <c r="AT44" i="10"/>
  <c r="AU44" i="10" s="1"/>
  <c r="AP44" i="10"/>
  <c r="AQ44" i="10" s="1"/>
  <c r="AN44" i="10"/>
  <c r="AO44" i="10" s="1"/>
  <c r="AJ44" i="10"/>
  <c r="AK44" i="10" s="1"/>
  <c r="AH44" i="10"/>
  <c r="AI44" i="10" s="1"/>
  <c r="AD44" i="10"/>
  <c r="AE44" i="10" s="1"/>
  <c r="AB44" i="10"/>
  <c r="AC44" i="10" s="1"/>
  <c r="AW13" i="10"/>
  <c r="AU13" i="10"/>
  <c r="AQ13" i="10"/>
  <c r="AO13" i="10"/>
  <c r="AK13" i="10"/>
  <c r="AI13" i="10"/>
  <c r="AE13" i="10"/>
  <c r="AC13" i="10"/>
  <c r="AW12" i="10"/>
  <c r="AW38" i="10" s="1"/>
  <c r="AU12" i="10"/>
  <c r="AU38" i="10" s="1"/>
  <c r="AQ12" i="10"/>
  <c r="AQ38" i="10" s="1"/>
  <c r="AO12" i="10"/>
  <c r="AO38" i="10" s="1"/>
  <c r="AK12" i="10"/>
  <c r="AK38" i="10" s="1"/>
  <c r="AI12" i="10"/>
  <c r="AI38" i="10" s="1"/>
  <c r="AE12" i="10"/>
  <c r="AE38" i="10" s="1"/>
  <c r="AC12" i="10"/>
  <c r="AC38" i="10" l="1"/>
  <c r="AA66" i="10"/>
  <c r="U66" i="10"/>
  <c r="O66" i="10"/>
  <c r="I66" i="10"/>
  <c r="AA65" i="10"/>
  <c r="U65" i="10"/>
  <c r="O65" i="10"/>
  <c r="I65" i="10"/>
  <c r="AA64" i="10"/>
  <c r="U64" i="10"/>
  <c r="O64" i="10"/>
  <c r="I64" i="10"/>
  <c r="AA63" i="10"/>
  <c r="U63" i="10"/>
  <c r="O63" i="10"/>
  <c r="I63" i="10"/>
  <c r="AA60" i="10"/>
  <c r="U60" i="10"/>
  <c r="O60" i="10"/>
  <c r="I60" i="10"/>
  <c r="AA59" i="10"/>
  <c r="U59" i="10"/>
  <c r="O59" i="10"/>
  <c r="I59" i="10"/>
  <c r="AA58" i="10"/>
  <c r="U58" i="10"/>
  <c r="O58" i="10"/>
  <c r="I58" i="10"/>
  <c r="AA57" i="10"/>
  <c r="U57" i="10"/>
  <c r="O57" i="10"/>
  <c r="I57" i="10"/>
  <c r="AA56" i="10"/>
  <c r="U56" i="10"/>
  <c r="O56" i="10"/>
  <c r="I56" i="10"/>
  <c r="AA55" i="10"/>
  <c r="U55" i="10"/>
  <c r="O55" i="10"/>
  <c r="I55" i="10"/>
  <c r="BD47" i="10"/>
  <c r="BC47" i="10"/>
  <c r="BB47" i="10"/>
  <c r="BA47" i="10"/>
  <c r="AZ47" i="10"/>
  <c r="Y47" i="10"/>
  <c r="W47" i="10"/>
  <c r="S47" i="10"/>
  <c r="Q47" i="10"/>
  <c r="M47" i="10"/>
  <c r="K47" i="10"/>
  <c r="G47" i="10"/>
  <c r="E47" i="10"/>
  <c r="X44" i="10"/>
  <c r="Y44" i="10" s="1"/>
  <c r="V44" i="10"/>
  <c r="W44" i="10" s="1"/>
  <c r="R44" i="10"/>
  <c r="S44" i="10" s="1"/>
  <c r="P44" i="10"/>
  <c r="Q44" i="10" s="1"/>
  <c r="L44" i="10"/>
  <c r="M44" i="10" s="1"/>
  <c r="J44" i="10"/>
  <c r="K44" i="10" s="1"/>
  <c r="F44" i="10"/>
  <c r="D44" i="10"/>
  <c r="D38" i="10"/>
  <c r="M38" i="10"/>
  <c r="K38" i="10"/>
  <c r="G18" i="10"/>
  <c r="E18" i="10"/>
  <c r="Y13" i="10"/>
  <c r="W13" i="10"/>
  <c r="S13" i="10"/>
  <c r="Q13" i="10"/>
  <c r="Y12" i="10"/>
  <c r="Y38" i="10" s="1"/>
  <c r="W12" i="10"/>
  <c r="S12" i="10"/>
  <c r="Q12" i="10"/>
  <c r="BE55" i="10" l="1"/>
  <c r="BE57" i="10"/>
  <c r="BE59" i="10"/>
  <c r="BE63" i="10"/>
  <c r="BE66" i="10"/>
  <c r="BE56" i="10"/>
  <c r="BE58" i="10"/>
  <c r="BE60" i="10"/>
  <c r="BE64" i="10"/>
  <c r="BE65" i="10"/>
  <c r="E38" i="10"/>
  <c r="Q38" i="10"/>
  <c r="S38" i="10"/>
  <c r="G38" i="10"/>
  <c r="W38" i="10"/>
  <c r="AZ38" i="10"/>
  <c r="AZ44" i="10"/>
  <c r="BB44" i="10"/>
  <c r="BA44" i="10"/>
  <c r="E44" i="10"/>
  <c r="G44" i="10"/>
  <c r="BC44" i="10"/>
  <c r="BE67" i="10" l="1"/>
  <c r="BE18" i="7" l="1"/>
  <c r="BD18" i="7"/>
  <c r="BB18" i="7"/>
  <c r="BE17" i="7"/>
  <c r="BD17" i="7"/>
  <c r="BB17" i="7"/>
  <c r="BE87" i="7" l="1"/>
  <c r="BD87" i="7"/>
  <c r="BC87" i="7"/>
  <c r="BB87" i="7"/>
  <c r="BA87" i="7"/>
  <c r="AZ87" i="7"/>
  <c r="BE86" i="7"/>
  <c r="BD86" i="7"/>
  <c r="BC86" i="7"/>
  <c r="BB86" i="7"/>
  <c r="BA86" i="7"/>
  <c r="AZ86" i="7"/>
  <c r="BE85" i="7"/>
  <c r="BD85" i="7"/>
  <c r="BC85" i="7"/>
  <c r="BB85" i="7"/>
  <c r="BA85" i="7"/>
  <c r="AZ85" i="7"/>
  <c r="BE62" i="7"/>
  <c r="BD62" i="7"/>
  <c r="BC62" i="7"/>
  <c r="BB62" i="7"/>
  <c r="BA62" i="7"/>
  <c r="AZ62" i="7"/>
  <c r="BE61" i="7"/>
  <c r="BD61" i="7"/>
  <c r="BC61" i="7"/>
  <c r="BB61" i="7"/>
  <c r="BA61" i="7"/>
  <c r="AZ61" i="7"/>
  <c r="BE60" i="7"/>
  <c r="BD60" i="7"/>
  <c r="BC60" i="7"/>
  <c r="BB60" i="7"/>
  <c r="BA60" i="7"/>
  <c r="AZ60" i="7"/>
  <c r="BE59" i="7"/>
  <c r="BD59" i="7"/>
  <c r="BC59" i="7"/>
  <c r="BB59" i="7"/>
  <c r="BA59" i="7"/>
  <c r="AZ59" i="7"/>
  <c r="BE58" i="7"/>
  <c r="BD58" i="7"/>
  <c r="BC58" i="7"/>
  <c r="BB58" i="7"/>
  <c r="BA58" i="7"/>
  <c r="AZ58" i="7"/>
  <c r="AE120" i="7" l="1"/>
  <c r="AC120" i="7"/>
  <c r="AE119" i="7"/>
  <c r="AC119" i="7"/>
  <c r="AE117" i="7"/>
  <c r="AC117" i="7"/>
  <c r="AE114" i="7"/>
  <c r="AC114" i="7"/>
  <c r="AE108" i="7"/>
  <c r="AC108" i="7"/>
  <c r="AE105" i="7"/>
  <c r="AC105" i="7"/>
  <c r="AG35" i="7" l="1"/>
  <c r="AA35" i="7"/>
  <c r="U35" i="7"/>
  <c r="O35" i="7"/>
  <c r="I35" i="7"/>
  <c r="AG96" i="7"/>
  <c r="AX96" i="7"/>
  <c r="AX97" i="7" s="1"/>
  <c r="AX10" i="14" s="1"/>
  <c r="AX47" i="14" s="1"/>
  <c r="AV96" i="7"/>
  <c r="AV97" i="7" s="1"/>
  <c r="AV10" i="14" s="1"/>
  <c r="AT96" i="7"/>
  <c r="AT97" i="7" s="1"/>
  <c r="AT10" i="14" s="1"/>
  <c r="D96" i="7"/>
  <c r="AV47" i="14" l="1"/>
  <c r="AV55" i="14" s="1"/>
  <c r="AW55" i="14" s="1"/>
  <c r="AT47" i="14"/>
  <c r="AT55" i="14" s="1"/>
  <c r="AU55" i="14" s="1"/>
  <c r="L10" i="10"/>
  <c r="L39" i="10" s="1"/>
  <c r="L45" i="10" s="1"/>
  <c r="M45" i="10" s="1"/>
  <c r="L10" i="12"/>
  <c r="L43" i="12" s="1"/>
  <c r="L10" i="11"/>
  <c r="L43" i="11" s="1"/>
  <c r="AB10" i="10"/>
  <c r="AB10" i="12"/>
  <c r="AB10" i="11"/>
  <c r="AD10" i="10"/>
  <c r="AD39" i="10" s="1"/>
  <c r="AD10" i="12"/>
  <c r="AD43" i="12" s="1"/>
  <c r="AD10" i="11"/>
  <c r="AD43" i="11" s="1"/>
  <c r="AT10" i="10"/>
  <c r="AT10" i="11"/>
  <c r="AT43" i="11" s="1"/>
  <c r="AT10" i="12"/>
  <c r="AT43" i="12" s="1"/>
  <c r="X10" i="10"/>
  <c r="X39" i="10" s="1"/>
  <c r="X10" i="12"/>
  <c r="X43" i="12" s="1"/>
  <c r="X10" i="11"/>
  <c r="X43" i="11" s="1"/>
  <c r="AF10" i="10"/>
  <c r="AF39" i="10" s="1"/>
  <c r="AF10" i="12"/>
  <c r="AF43" i="12" s="1"/>
  <c r="AF10" i="11"/>
  <c r="AF43" i="11" s="1"/>
  <c r="AN10" i="10"/>
  <c r="AN10" i="12"/>
  <c r="AN43" i="12" s="1"/>
  <c r="AN10" i="11"/>
  <c r="AN43" i="11" s="1"/>
  <c r="AV10" i="10"/>
  <c r="AV39" i="10" s="1"/>
  <c r="AV10" i="12"/>
  <c r="AV43" i="12" s="1"/>
  <c r="AV10" i="11"/>
  <c r="AV43" i="11" s="1"/>
  <c r="AJ10" i="10"/>
  <c r="AJ10" i="12"/>
  <c r="AJ43" i="12" s="1"/>
  <c r="AJ10" i="11"/>
  <c r="AJ43" i="11" s="1"/>
  <c r="AR10" i="10"/>
  <c r="AR39" i="10" s="1"/>
  <c r="AR10" i="12"/>
  <c r="AR43" i="12" s="1"/>
  <c r="AR10" i="11"/>
  <c r="AR43" i="11" s="1"/>
  <c r="AL10" i="10"/>
  <c r="AL39" i="10" s="1"/>
  <c r="AL10" i="12"/>
  <c r="AL43" i="12" s="1"/>
  <c r="AL10" i="11"/>
  <c r="AL43" i="11" s="1"/>
  <c r="R10" i="10"/>
  <c r="R39" i="10" s="1"/>
  <c r="R10" i="12"/>
  <c r="R43" i="12" s="1"/>
  <c r="R10" i="11"/>
  <c r="R43" i="11" s="1"/>
  <c r="AH10" i="10"/>
  <c r="AH39" i="10" s="1"/>
  <c r="AH10" i="12"/>
  <c r="AH43" i="12" s="1"/>
  <c r="AH10" i="11"/>
  <c r="AH43" i="11" s="1"/>
  <c r="AP10" i="10"/>
  <c r="AP10" i="12"/>
  <c r="AP43" i="12" s="1"/>
  <c r="AP10" i="11"/>
  <c r="AP43" i="11" s="1"/>
  <c r="AX10" i="10"/>
  <c r="AX39" i="10" s="1"/>
  <c r="AX10" i="12"/>
  <c r="AX43" i="12" s="1"/>
  <c r="AX10" i="11"/>
  <c r="AX43" i="11" s="1"/>
  <c r="AM96" i="7"/>
  <c r="AP39" i="10" l="1"/>
  <c r="AP45" i="10" s="1"/>
  <c r="AQ45" i="10" s="1"/>
  <c r="AN39" i="10"/>
  <c r="AN45" i="10" s="1"/>
  <c r="AO45" i="10" s="1"/>
  <c r="AJ39" i="10"/>
  <c r="AJ45" i="10" s="1"/>
  <c r="AK45" i="10" s="1"/>
  <c r="AB43" i="12"/>
  <c r="AB50" i="12" s="1"/>
  <c r="AC50" i="12" s="1"/>
  <c r="AB43" i="11"/>
  <c r="AB49" i="11" s="1"/>
  <c r="AC49" i="11" s="1"/>
  <c r="AB39" i="10"/>
  <c r="AB45" i="10" s="1"/>
  <c r="AC45" i="10" s="1"/>
  <c r="AT39" i="10"/>
  <c r="AT45" i="10" s="1"/>
  <c r="AU45" i="10" s="1"/>
  <c r="AH45" i="10"/>
  <c r="AI45" i="10" s="1"/>
  <c r="X45" i="10"/>
  <c r="Y45" i="10" s="1"/>
  <c r="AV45" i="10"/>
  <c r="AW45" i="10" s="1"/>
  <c r="AD45" i="10"/>
  <c r="AE45" i="10" s="1"/>
  <c r="AP50" i="12"/>
  <c r="AQ50" i="12" s="1"/>
  <c r="AH50" i="12"/>
  <c r="AI50" i="12" s="1"/>
  <c r="R50" i="12"/>
  <c r="S50" i="12" s="1"/>
  <c r="AJ50" i="12"/>
  <c r="AK50" i="12" s="1"/>
  <c r="AV50" i="12"/>
  <c r="AW50" i="12" s="1"/>
  <c r="AN50" i="12"/>
  <c r="AO50" i="12" s="1"/>
  <c r="X50" i="12"/>
  <c r="Y50" i="12" s="1"/>
  <c r="AT49" i="11"/>
  <c r="AU49" i="11" s="1"/>
  <c r="L50" i="12"/>
  <c r="M50" i="12" s="1"/>
  <c r="R45" i="10"/>
  <c r="S45" i="10" s="1"/>
  <c r="AP49" i="11"/>
  <c r="AQ49" i="11" s="1"/>
  <c r="AT50" i="12"/>
  <c r="AU50" i="12" s="1"/>
  <c r="AD49" i="11"/>
  <c r="AE49" i="11" s="1"/>
  <c r="AH49" i="11"/>
  <c r="AI49" i="11" s="1"/>
  <c r="R49" i="11"/>
  <c r="S49" i="11" s="1"/>
  <c r="AJ49" i="11"/>
  <c r="AK49" i="11" s="1"/>
  <c r="AV49" i="11"/>
  <c r="AW49" i="11" s="1"/>
  <c r="AN49" i="11"/>
  <c r="AO49" i="11" s="1"/>
  <c r="X49" i="11"/>
  <c r="Y49" i="11" s="1"/>
  <c r="AD50" i="12"/>
  <c r="AE50" i="12" s="1"/>
  <c r="L49" i="11"/>
  <c r="M49" i="11" s="1"/>
  <c r="AC32" i="7"/>
  <c r="H35" i="7"/>
  <c r="H97" i="7" s="1"/>
  <c r="H10" i="14" s="1"/>
  <c r="H47" i="14" s="1"/>
  <c r="F35" i="7"/>
  <c r="F97" i="7" s="1"/>
  <c r="F10" i="14" s="1"/>
  <c r="D35" i="7"/>
  <c r="D97" i="7" s="1"/>
  <c r="D10" i="14" s="1"/>
  <c r="AE29" i="7"/>
  <c r="AE27" i="7"/>
  <c r="AE22" i="7"/>
  <c r="AC29" i="7"/>
  <c r="AC27" i="7"/>
  <c r="AC22" i="7"/>
  <c r="Y24" i="7"/>
  <c r="Y21" i="7"/>
  <c r="W24" i="7"/>
  <c r="W21" i="7"/>
  <c r="S33" i="7"/>
  <c r="S28" i="7"/>
  <c r="S25" i="7"/>
  <c r="Q33" i="7"/>
  <c r="Q28" i="7"/>
  <c r="Q25" i="7"/>
  <c r="M26" i="7"/>
  <c r="M23" i="7"/>
  <c r="M20" i="7"/>
  <c r="K26" i="7"/>
  <c r="K23" i="7"/>
  <c r="K20" i="7"/>
  <c r="G17" i="7"/>
  <c r="E18" i="7"/>
  <c r="E17" i="7"/>
  <c r="E16" i="7"/>
  <c r="E15" i="7"/>
  <c r="E12" i="7"/>
  <c r="D47" i="14" l="1"/>
  <c r="D55" i="14" s="1"/>
  <c r="E55" i="14" s="1"/>
  <c r="F47" i="14"/>
  <c r="F55" i="14" s="1"/>
  <c r="H10" i="10"/>
  <c r="H39" i="10" s="1"/>
  <c r="H10" i="12"/>
  <c r="H43" i="12" s="1"/>
  <c r="H10" i="11"/>
  <c r="H43" i="11" s="1"/>
  <c r="F10" i="10"/>
  <c r="F10" i="12"/>
  <c r="F43" i="12" s="1"/>
  <c r="F10" i="11"/>
  <c r="F43" i="11" s="1"/>
  <c r="D10" i="10"/>
  <c r="D39" i="10" s="1"/>
  <c r="D45" i="10" s="1"/>
  <c r="D10" i="12"/>
  <c r="D43" i="12" s="1"/>
  <c r="D50" i="12" s="1"/>
  <c r="D10" i="11"/>
  <c r="D43" i="11" s="1"/>
  <c r="D49" i="11" s="1"/>
  <c r="I96" i="7"/>
  <c r="BE82" i="7"/>
  <c r="BE80" i="7"/>
  <c r="BE79" i="7"/>
  <c r="BE78" i="7"/>
  <c r="BE77" i="7"/>
  <c r="BE76" i="7"/>
  <c r="BE75" i="7"/>
  <c r="BE74" i="7"/>
  <c r="BE71" i="7"/>
  <c r="BE70" i="7"/>
  <c r="BE69" i="7"/>
  <c r="BE68" i="7"/>
  <c r="BE67" i="7"/>
  <c r="BE66" i="7"/>
  <c r="BE65" i="7"/>
  <c r="BE57" i="7"/>
  <c r="BE56" i="7"/>
  <c r="BE54" i="7"/>
  <c r="BE53" i="7"/>
  <c r="BE52" i="7"/>
  <c r="BE51" i="7"/>
  <c r="BE50" i="7"/>
  <c r="BE49" i="7"/>
  <c r="BE48" i="7"/>
  <c r="BE47" i="7"/>
  <c r="BE45" i="7"/>
  <c r="BE44" i="7"/>
  <c r="BE41" i="7"/>
  <c r="BE40" i="7"/>
  <c r="BE39" i="7"/>
  <c r="BE38" i="7"/>
  <c r="BE37" i="7"/>
  <c r="BE16" i="7"/>
  <c r="BE15" i="7"/>
  <c r="BE14" i="7"/>
  <c r="BE13" i="7"/>
  <c r="BE12" i="7"/>
  <c r="BE11" i="7"/>
  <c r="BE10" i="7"/>
  <c r="BD82" i="7"/>
  <c r="BD81" i="7"/>
  <c r="BD80" i="7"/>
  <c r="BD79" i="7"/>
  <c r="BD78" i="7"/>
  <c r="BD77" i="7"/>
  <c r="BD76" i="7"/>
  <c r="BD75" i="7"/>
  <c r="BD74" i="7"/>
  <c r="BD71" i="7"/>
  <c r="BD70" i="7"/>
  <c r="BD48" i="7"/>
  <c r="BD49" i="7"/>
  <c r="BD50" i="7"/>
  <c r="BD51" i="7"/>
  <c r="BD52" i="7"/>
  <c r="BD53" i="7"/>
  <c r="BD54" i="7"/>
  <c r="BD56" i="7"/>
  <c r="BD57" i="7"/>
  <c r="BD65" i="7"/>
  <c r="BD66" i="7"/>
  <c r="BD67" i="7"/>
  <c r="BD68" i="7"/>
  <c r="BD69" i="7"/>
  <c r="BD47" i="7"/>
  <c r="BD45" i="7"/>
  <c r="BD44" i="7"/>
  <c r="BD41" i="7"/>
  <c r="BD40" i="7"/>
  <c r="BD39" i="7"/>
  <c r="BD38" i="7"/>
  <c r="BD37" i="7"/>
  <c r="BD16" i="7"/>
  <c r="BD15" i="7"/>
  <c r="BD14" i="7"/>
  <c r="BD13" i="7"/>
  <c r="BD12" i="7"/>
  <c r="BD11" i="7"/>
  <c r="BD10" i="7"/>
  <c r="BC82" i="7"/>
  <c r="BC81" i="7"/>
  <c r="BC80" i="7"/>
  <c r="BC79" i="7"/>
  <c r="BC78" i="7"/>
  <c r="BC77" i="7"/>
  <c r="BC76" i="7"/>
  <c r="BC75" i="7"/>
  <c r="BC74" i="7"/>
  <c r="BC71" i="7"/>
  <c r="BC70" i="7"/>
  <c r="BC69" i="7"/>
  <c r="BC68" i="7"/>
  <c r="BC67" i="7"/>
  <c r="BC66" i="7"/>
  <c r="BC65" i="7"/>
  <c r="BC57" i="7"/>
  <c r="BC56" i="7"/>
  <c r="BC54" i="7"/>
  <c r="BC53" i="7"/>
  <c r="BC52" i="7"/>
  <c r="BC51" i="7"/>
  <c r="BC50" i="7"/>
  <c r="BC49" i="7"/>
  <c r="BC48" i="7"/>
  <c r="BC47" i="7"/>
  <c r="BC45" i="7"/>
  <c r="BC44" i="7"/>
  <c r="BC41" i="7"/>
  <c r="BC40" i="7"/>
  <c r="BC39" i="7"/>
  <c r="BC38" i="7"/>
  <c r="BC37" i="7"/>
  <c r="BB82" i="7"/>
  <c r="BB81" i="7"/>
  <c r="BB80" i="7"/>
  <c r="BB79" i="7"/>
  <c r="BB78" i="7"/>
  <c r="BB77" i="7"/>
  <c r="BB76" i="7"/>
  <c r="BB75" i="7"/>
  <c r="BB74" i="7"/>
  <c r="BB71" i="7"/>
  <c r="BB70" i="7"/>
  <c r="BB69" i="7"/>
  <c r="BB68" i="7"/>
  <c r="BB67" i="7"/>
  <c r="BB66" i="7"/>
  <c r="BB65" i="7"/>
  <c r="BB57" i="7"/>
  <c r="BB56" i="7"/>
  <c r="BB54" i="7"/>
  <c r="BB53" i="7"/>
  <c r="BB52" i="7"/>
  <c r="BB51" i="7"/>
  <c r="BB50" i="7"/>
  <c r="BB49" i="7"/>
  <c r="BB48" i="7"/>
  <c r="BB47" i="7"/>
  <c r="BB45" i="7"/>
  <c r="BB44" i="7"/>
  <c r="BB41" i="7"/>
  <c r="BB40" i="7"/>
  <c r="BB39" i="7"/>
  <c r="BB38" i="7"/>
  <c r="BB37" i="7"/>
  <c r="BB16" i="7"/>
  <c r="BB15" i="7"/>
  <c r="BB14" i="7"/>
  <c r="BB13" i="7"/>
  <c r="BB12" i="7"/>
  <c r="BB11" i="7"/>
  <c r="BB10" i="7"/>
  <c r="BA82" i="7"/>
  <c r="BA81" i="7"/>
  <c r="BA80" i="7"/>
  <c r="BA79" i="7"/>
  <c r="BA78" i="7"/>
  <c r="BA77" i="7"/>
  <c r="BA76" i="7"/>
  <c r="BA75" i="7"/>
  <c r="BA74" i="7"/>
  <c r="BA71" i="7"/>
  <c r="BA70" i="7"/>
  <c r="BA69" i="7"/>
  <c r="BA68" i="7"/>
  <c r="BA67" i="7"/>
  <c r="BA66" i="7"/>
  <c r="BA65" i="7"/>
  <c r="BA57" i="7"/>
  <c r="BA56" i="7"/>
  <c r="BA54" i="7"/>
  <c r="BA53" i="7"/>
  <c r="BA52" i="7"/>
  <c r="BA51" i="7"/>
  <c r="BA50" i="7"/>
  <c r="BA49" i="7"/>
  <c r="BA48" i="7"/>
  <c r="BA47" i="7"/>
  <c r="BA45" i="7"/>
  <c r="BA44" i="7"/>
  <c r="BA41" i="7"/>
  <c r="BA40" i="7"/>
  <c r="BA39" i="7"/>
  <c r="BA38" i="7"/>
  <c r="BA37" i="7"/>
  <c r="AZ82" i="7"/>
  <c r="AZ81" i="7"/>
  <c r="AZ80" i="7"/>
  <c r="AZ79" i="7"/>
  <c r="AZ78" i="7"/>
  <c r="AZ77" i="7"/>
  <c r="AZ76" i="7"/>
  <c r="AZ75" i="7"/>
  <c r="AZ74" i="7"/>
  <c r="AZ71" i="7"/>
  <c r="AZ70" i="7"/>
  <c r="AZ69" i="7"/>
  <c r="AZ68" i="7"/>
  <c r="AZ67" i="7"/>
  <c r="AZ66" i="7"/>
  <c r="AZ65" i="7"/>
  <c r="AZ57" i="7"/>
  <c r="AZ56" i="7"/>
  <c r="AZ54" i="7"/>
  <c r="AZ53" i="7"/>
  <c r="AZ52" i="7"/>
  <c r="AZ51" i="7"/>
  <c r="AZ50" i="7"/>
  <c r="AZ49" i="7"/>
  <c r="AZ48" i="7"/>
  <c r="AZ47" i="7"/>
  <c r="AZ45" i="7"/>
  <c r="AZ44" i="7"/>
  <c r="AZ41" i="7"/>
  <c r="AZ40" i="7"/>
  <c r="AZ39" i="7"/>
  <c r="AZ38" i="7"/>
  <c r="AZ37" i="7"/>
  <c r="BB55" i="14" l="1"/>
  <c r="G55" i="14"/>
  <c r="BC55" i="14" s="1"/>
  <c r="E45" i="10"/>
  <c r="F39" i="10"/>
  <c r="F45" i="10" s="1"/>
  <c r="BB45" i="10" s="1"/>
  <c r="BB96" i="7"/>
  <c r="BC96" i="7"/>
  <c r="AZ96" i="7"/>
  <c r="BA96" i="7"/>
  <c r="BD96" i="7"/>
  <c r="BE96" i="7"/>
  <c r="E49" i="11"/>
  <c r="F50" i="12"/>
  <c r="BB50" i="12" s="1"/>
  <c r="E50" i="12"/>
  <c r="F49" i="11"/>
  <c r="BB49" i="11" s="1"/>
  <c r="BE34" i="7"/>
  <c r="BE33" i="7"/>
  <c r="BE32" i="7"/>
  <c r="BE30" i="7"/>
  <c r="BE29" i="7"/>
  <c r="BE28" i="7"/>
  <c r="BE27" i="7"/>
  <c r="BE26" i="7"/>
  <c r="BE25" i="7"/>
  <c r="BE24" i="7"/>
  <c r="BE23" i="7"/>
  <c r="BE22" i="7"/>
  <c r="BE21" i="7"/>
  <c r="BE20" i="7"/>
  <c r="G45" i="10" l="1"/>
  <c r="BC45" i="10" s="1"/>
  <c r="G49" i="11"/>
  <c r="BC49" i="11" s="1"/>
  <c r="G50" i="12"/>
  <c r="BC50" i="12" s="1"/>
  <c r="BD34" i="7"/>
  <c r="BD33" i="7"/>
  <c r="BD32" i="7"/>
  <c r="BD31" i="7"/>
  <c r="BD30" i="7"/>
  <c r="BD29" i="7"/>
  <c r="BD28" i="7"/>
  <c r="BD27" i="7"/>
  <c r="BD26" i="7"/>
  <c r="BD25" i="7"/>
  <c r="BD24" i="7"/>
  <c r="BD23" i="7"/>
  <c r="BD22" i="7"/>
  <c r="BD21" i="7"/>
  <c r="BD20" i="7"/>
  <c r="BC34" i="7"/>
  <c r="BC33" i="7"/>
  <c r="BC32" i="7"/>
  <c r="BC31" i="7"/>
  <c r="BC30" i="7"/>
  <c r="BC29" i="7"/>
  <c r="BC28" i="7"/>
  <c r="BC27" i="7"/>
  <c r="BC26" i="7"/>
  <c r="BC25" i="7"/>
  <c r="BC24" i="7"/>
  <c r="BC23" i="7"/>
  <c r="BC22" i="7"/>
  <c r="BC21" i="7"/>
  <c r="BC20" i="7"/>
  <c r="BB34" i="7"/>
  <c r="BB33" i="7"/>
  <c r="BB32" i="7"/>
  <c r="BB31" i="7"/>
  <c r="BB30" i="7"/>
  <c r="BB29" i="7"/>
  <c r="BB28" i="7"/>
  <c r="BB27" i="7"/>
  <c r="BB26" i="7"/>
  <c r="BB25" i="7"/>
  <c r="BB24" i="7"/>
  <c r="BB23" i="7"/>
  <c r="BB22" i="7"/>
  <c r="BB21" i="7"/>
  <c r="BB20" i="7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M128" i="7"/>
  <c r="K128" i="7"/>
  <c r="G128" i="7"/>
  <c r="E128" i="7"/>
  <c r="M127" i="7"/>
  <c r="K127" i="7"/>
  <c r="G127" i="7"/>
  <c r="E127" i="7"/>
  <c r="M126" i="7"/>
  <c r="K126" i="7"/>
  <c r="G126" i="7"/>
  <c r="E126" i="7"/>
  <c r="M125" i="7"/>
  <c r="K125" i="7"/>
  <c r="G125" i="7"/>
  <c r="E125" i="7"/>
  <c r="M124" i="7"/>
  <c r="K124" i="7"/>
  <c r="G124" i="7"/>
  <c r="E124" i="7"/>
  <c r="M123" i="7"/>
  <c r="K123" i="7"/>
  <c r="G123" i="7"/>
  <c r="E123" i="7"/>
  <c r="M122" i="7"/>
  <c r="K122" i="7"/>
  <c r="G122" i="7"/>
  <c r="E122" i="7"/>
  <c r="M121" i="7"/>
  <c r="K121" i="7"/>
  <c r="G121" i="7"/>
  <c r="E121" i="7"/>
  <c r="M120" i="7"/>
  <c r="K120" i="7"/>
  <c r="G120" i="7"/>
  <c r="E120" i="7"/>
  <c r="M119" i="7"/>
  <c r="K119" i="7"/>
  <c r="G119" i="7"/>
  <c r="E119" i="7"/>
  <c r="M117" i="7"/>
  <c r="K117" i="7"/>
  <c r="G117" i="7"/>
  <c r="E117" i="7"/>
  <c r="M116" i="7"/>
  <c r="K116" i="7"/>
  <c r="G116" i="7"/>
  <c r="E116" i="7"/>
  <c r="M115" i="7"/>
  <c r="K115" i="7"/>
  <c r="G115" i="7"/>
  <c r="E115" i="7"/>
  <c r="M114" i="7"/>
  <c r="K114" i="7"/>
  <c r="G114" i="7"/>
  <c r="E114" i="7"/>
  <c r="M113" i="7"/>
  <c r="K113" i="7"/>
  <c r="G113" i="7"/>
  <c r="E113" i="7"/>
  <c r="M112" i="7"/>
  <c r="K112" i="7"/>
  <c r="G112" i="7"/>
  <c r="E112" i="7"/>
  <c r="M111" i="7"/>
  <c r="K111" i="7"/>
  <c r="G111" i="7"/>
  <c r="E111" i="7"/>
  <c r="M110" i="7"/>
  <c r="K110" i="7"/>
  <c r="G110" i="7"/>
  <c r="E110" i="7"/>
  <c r="M109" i="7"/>
  <c r="K109" i="7"/>
  <c r="G109" i="7"/>
  <c r="E109" i="7"/>
  <c r="M108" i="7"/>
  <c r="K108" i="7"/>
  <c r="G108" i="7"/>
  <c r="E108" i="7"/>
  <c r="M105" i="7"/>
  <c r="K105" i="7"/>
  <c r="G105" i="7"/>
  <c r="E105" i="7"/>
  <c r="O101" i="7"/>
  <c r="I101" i="7"/>
  <c r="F101" i="7"/>
  <c r="D101" i="7"/>
  <c r="G101" i="7"/>
  <c r="E101" i="7"/>
  <c r="G57" i="7"/>
  <c r="E57" i="7"/>
  <c r="G56" i="7"/>
  <c r="E56" i="7"/>
  <c r="G54" i="7"/>
  <c r="E54" i="7"/>
  <c r="G53" i="7"/>
  <c r="E53" i="7"/>
  <c r="G52" i="7"/>
  <c r="E52" i="7"/>
  <c r="G51" i="7"/>
  <c r="E51" i="7"/>
  <c r="G50" i="7"/>
  <c r="E50" i="7"/>
  <c r="G49" i="7"/>
  <c r="E49" i="7"/>
  <c r="G48" i="7"/>
  <c r="E48" i="7"/>
  <c r="G47" i="7"/>
  <c r="E47" i="7"/>
  <c r="G45" i="7"/>
  <c r="E45" i="7"/>
  <c r="G44" i="7"/>
  <c r="E44" i="7"/>
  <c r="G41" i="7"/>
  <c r="E41" i="7"/>
  <c r="G40" i="7"/>
  <c r="E40" i="7"/>
  <c r="G39" i="7"/>
  <c r="E39" i="7"/>
  <c r="G38" i="7"/>
  <c r="E38" i="7"/>
  <c r="G37" i="7"/>
  <c r="E37" i="7"/>
  <c r="K16" i="7"/>
  <c r="M15" i="7"/>
  <c r="K15" i="7"/>
  <c r="M14" i="7"/>
  <c r="K14" i="7"/>
  <c r="M13" i="7"/>
  <c r="K13" i="7"/>
  <c r="M12" i="7"/>
  <c r="K12" i="7"/>
  <c r="M11" i="7"/>
  <c r="K11" i="7"/>
  <c r="M10" i="7"/>
  <c r="K10" i="7"/>
  <c r="N35" i="7"/>
  <c r="N97" i="7" s="1"/>
  <c r="N10" i="14" s="1"/>
  <c r="N47" i="14" s="1"/>
  <c r="K35" i="7"/>
  <c r="K97" i="7" s="1"/>
  <c r="K10" i="14" s="1"/>
  <c r="K47" i="14" s="1"/>
  <c r="J35" i="7"/>
  <c r="J97" i="7" s="1"/>
  <c r="J10" i="14" s="1"/>
  <c r="M34" i="7"/>
  <c r="K34" i="7"/>
  <c r="G34" i="7"/>
  <c r="E34" i="7"/>
  <c r="M33" i="7"/>
  <c r="K33" i="7"/>
  <c r="G33" i="7"/>
  <c r="E33" i="7"/>
  <c r="M32" i="7"/>
  <c r="K32" i="7"/>
  <c r="G32" i="7"/>
  <c r="E32" i="7"/>
  <c r="M31" i="7"/>
  <c r="K31" i="7"/>
  <c r="G31" i="7"/>
  <c r="E31" i="7"/>
  <c r="M30" i="7"/>
  <c r="K30" i="7"/>
  <c r="G30" i="7"/>
  <c r="E30" i="7"/>
  <c r="M29" i="7"/>
  <c r="K29" i="7"/>
  <c r="G29" i="7"/>
  <c r="E29" i="7"/>
  <c r="M28" i="7"/>
  <c r="K28" i="7"/>
  <c r="G28" i="7"/>
  <c r="E28" i="7"/>
  <c r="M27" i="7"/>
  <c r="K27" i="7"/>
  <c r="G27" i="7"/>
  <c r="E27" i="7"/>
  <c r="G26" i="7"/>
  <c r="E26" i="7"/>
  <c r="M25" i="7"/>
  <c r="K25" i="7"/>
  <c r="G25" i="7"/>
  <c r="E25" i="7"/>
  <c r="M24" i="7"/>
  <c r="K24" i="7"/>
  <c r="G24" i="7"/>
  <c r="E24" i="7"/>
  <c r="G23" i="7"/>
  <c r="E23" i="7"/>
  <c r="M22" i="7"/>
  <c r="K22" i="7"/>
  <c r="G22" i="7"/>
  <c r="E22" i="7"/>
  <c r="M21" i="7"/>
  <c r="K21" i="7"/>
  <c r="G21" i="7"/>
  <c r="E21" i="7"/>
  <c r="G20" i="7"/>
  <c r="E20" i="7"/>
  <c r="J47" i="14" l="1"/>
  <c r="J55" i="14" s="1"/>
  <c r="K55" i="14" s="1"/>
  <c r="E96" i="7"/>
  <c r="G96" i="7"/>
  <c r="BB35" i="7"/>
  <c r="BB97" i="7" s="1"/>
  <c r="BC35" i="7"/>
  <c r="BC97" i="7" s="1"/>
  <c r="BC10" i="14" s="1"/>
  <c r="BC47" i="14" s="1"/>
  <c r="BA35" i="7"/>
  <c r="BA97" i="7" s="1"/>
  <c r="BA10" i="14" s="1"/>
  <c r="BA47" i="14" s="1"/>
  <c r="AZ35" i="7"/>
  <c r="N10" i="10"/>
  <c r="N39" i="10" s="1"/>
  <c r="N10" i="12"/>
  <c r="N43" i="12" s="1"/>
  <c r="N10" i="11"/>
  <c r="N43" i="11" s="1"/>
  <c r="O96" i="7"/>
  <c r="BD35" i="7"/>
  <c r="BD97" i="7" s="1"/>
  <c r="BD10" i="14" s="1"/>
  <c r="BD47" i="14" s="1"/>
  <c r="G35" i="7"/>
  <c r="F102" i="7"/>
  <c r="E35" i="7"/>
  <c r="O102" i="7"/>
  <c r="I97" i="7"/>
  <c r="I10" i="14" s="1"/>
  <c r="O97" i="7"/>
  <c r="O10" i="14" s="1"/>
  <c r="I102" i="7"/>
  <c r="BD106" i="7" l="1"/>
  <c r="BB10" i="14"/>
  <c r="BB47" i="14" s="1"/>
  <c r="G97" i="7"/>
  <c r="G10" i="14" s="1"/>
  <c r="G47" i="14" s="1"/>
  <c r="E97" i="7"/>
  <c r="BD10" i="10"/>
  <c r="BD39" i="10" s="1"/>
  <c r="BD10" i="12"/>
  <c r="BD43" i="12" s="1"/>
  <c r="BD10" i="11"/>
  <c r="BD43" i="11" s="1"/>
  <c r="M10" i="10"/>
  <c r="M39" i="10" s="1"/>
  <c r="M10" i="11"/>
  <c r="M43" i="11" s="1"/>
  <c r="M10" i="12"/>
  <c r="M43" i="12" s="1"/>
  <c r="K10" i="10"/>
  <c r="K39" i="10" s="1"/>
  <c r="K10" i="12"/>
  <c r="K43" i="12" s="1"/>
  <c r="K10" i="11"/>
  <c r="K43" i="11" s="1"/>
  <c r="O10" i="10"/>
  <c r="O10" i="12"/>
  <c r="O10" i="11"/>
  <c r="J10" i="10"/>
  <c r="J10" i="12"/>
  <c r="J43" i="12" s="1"/>
  <c r="J10" i="11"/>
  <c r="J43" i="11" s="1"/>
  <c r="I10" i="10"/>
  <c r="I10" i="12"/>
  <c r="I10" i="11"/>
  <c r="K102" i="7"/>
  <c r="D102" i="7"/>
  <c r="L102" i="7"/>
  <c r="J102" i="7"/>
  <c r="M102" i="7"/>
  <c r="O170" i="7"/>
  <c r="I175" i="7"/>
  <c r="I181" i="7"/>
  <c r="O178" i="7"/>
  <c r="I177" i="7"/>
  <c r="I169" i="7"/>
  <c r="O179" i="7"/>
  <c r="O175" i="7"/>
  <c r="O171" i="7"/>
  <c r="O169" i="7"/>
  <c r="O181" i="7"/>
  <c r="O177" i="7"/>
  <c r="O173" i="7"/>
  <c r="I178" i="7"/>
  <c r="I174" i="7"/>
  <c r="I170" i="7"/>
  <c r="I180" i="7"/>
  <c r="I176" i="7"/>
  <c r="I172" i="7"/>
  <c r="I173" i="7"/>
  <c r="O172" i="7"/>
  <c r="I179" i="7"/>
  <c r="I171" i="7"/>
  <c r="O176" i="7"/>
  <c r="O174" i="7"/>
  <c r="O180" i="7"/>
  <c r="E10" i="14" l="1"/>
  <c r="E47" i="14" s="1"/>
  <c r="E10" i="12"/>
  <c r="E43" i="12" s="1"/>
  <c r="J39" i="10"/>
  <c r="J45" i="10" s="1"/>
  <c r="G10" i="10"/>
  <c r="G39" i="10" s="1"/>
  <c r="G10" i="12"/>
  <c r="G43" i="12" s="1"/>
  <c r="G10" i="11"/>
  <c r="G43" i="11" s="1"/>
  <c r="J49" i="11"/>
  <c r="E10" i="10"/>
  <c r="E39" i="10" s="1"/>
  <c r="E10" i="11"/>
  <c r="E43" i="11" s="1"/>
  <c r="J50" i="12"/>
  <c r="G102" i="7"/>
  <c r="E102" i="7"/>
  <c r="I182" i="7"/>
  <c r="O182" i="7"/>
  <c r="K45" i="10" l="1"/>
  <c r="K49" i="11"/>
  <c r="K50" i="12"/>
  <c r="AK119" i="7" l="1"/>
  <c r="AI119" i="7"/>
  <c r="AW120" i="7"/>
  <c r="AU120" i="7"/>
  <c r="AQ120" i="7"/>
  <c r="AO120" i="7"/>
  <c r="Y111" i="7" l="1"/>
  <c r="W111" i="7"/>
  <c r="S111" i="7"/>
  <c r="Q111" i="7"/>
  <c r="Y23" i="7" l="1"/>
  <c r="W23" i="7"/>
  <c r="S23" i="7"/>
  <c r="Q23" i="7"/>
  <c r="Y22" i="7"/>
  <c r="W22" i="7"/>
  <c r="S22" i="7"/>
  <c r="Q22" i="7"/>
  <c r="R101" i="7" l="1"/>
  <c r="R102" i="7" l="1"/>
  <c r="Y127" i="7"/>
  <c r="W127" i="7"/>
  <c r="S127" i="7"/>
  <c r="Q127" i="7"/>
  <c r="Y128" i="7"/>
  <c r="W128" i="7"/>
  <c r="S128" i="7"/>
  <c r="Q128" i="7"/>
  <c r="P101" i="7" l="1"/>
  <c r="AW16" i="7"/>
  <c r="AU16" i="7"/>
  <c r="AQ16" i="7"/>
  <c r="AO16" i="7"/>
  <c r="AK16" i="7"/>
  <c r="AI16" i="7"/>
  <c r="AE16" i="7"/>
  <c r="AC16" i="7"/>
  <c r="Y16" i="7"/>
  <c r="W16" i="7"/>
  <c r="AW15" i="7"/>
  <c r="AU15" i="7"/>
  <c r="AQ15" i="7"/>
  <c r="AO15" i="7"/>
  <c r="AK15" i="7"/>
  <c r="AI15" i="7"/>
  <c r="AE15" i="7"/>
  <c r="AC15" i="7"/>
  <c r="Y15" i="7"/>
  <c r="W15" i="7"/>
  <c r="AW14" i="7"/>
  <c r="AU14" i="7"/>
  <c r="AQ14" i="7"/>
  <c r="AO14" i="7"/>
  <c r="AK14" i="7"/>
  <c r="AI14" i="7"/>
  <c r="AE14" i="7"/>
  <c r="AC14" i="7"/>
  <c r="Y14" i="7"/>
  <c r="W14" i="7"/>
  <c r="AW13" i="7"/>
  <c r="AU13" i="7"/>
  <c r="AQ13" i="7"/>
  <c r="AO13" i="7"/>
  <c r="AK13" i="7"/>
  <c r="AI13" i="7"/>
  <c r="AE13" i="7"/>
  <c r="AC13" i="7"/>
  <c r="Y13" i="7"/>
  <c r="W13" i="7"/>
  <c r="AW12" i="7"/>
  <c r="AU12" i="7"/>
  <c r="AQ12" i="7"/>
  <c r="AO12" i="7"/>
  <c r="AK12" i="7"/>
  <c r="AI12" i="7"/>
  <c r="AE12" i="7"/>
  <c r="AC12" i="7"/>
  <c r="Y12" i="7"/>
  <c r="W12" i="7"/>
  <c r="AW11" i="7"/>
  <c r="AU11" i="7"/>
  <c r="AQ11" i="7"/>
  <c r="AO11" i="7"/>
  <c r="AK11" i="7"/>
  <c r="AI11" i="7"/>
  <c r="AE11" i="7"/>
  <c r="AC11" i="7"/>
  <c r="Y11" i="7"/>
  <c r="W11" i="7"/>
  <c r="AW10" i="7"/>
  <c r="AU10" i="7"/>
  <c r="AQ10" i="7"/>
  <c r="AO10" i="7"/>
  <c r="AK10" i="7"/>
  <c r="AI10" i="7"/>
  <c r="AE10" i="7"/>
  <c r="AC10" i="7"/>
  <c r="Y10" i="7"/>
  <c r="W10" i="7"/>
  <c r="AU96" i="7" l="1"/>
  <c r="AU97" i="7" s="1"/>
  <c r="AU10" i="14" s="1"/>
  <c r="AU47" i="14" s="1"/>
  <c r="AW96" i="7"/>
  <c r="AW97" i="7" s="1"/>
  <c r="AW10" i="14" s="1"/>
  <c r="AW47" i="14" s="1"/>
  <c r="Y97" i="7"/>
  <c r="Y10" i="14" s="1"/>
  <c r="Y47" i="14" s="1"/>
  <c r="Y126" i="7"/>
  <c r="W126" i="7"/>
  <c r="S126" i="7"/>
  <c r="Q126" i="7"/>
  <c r="AO10" i="10" l="1"/>
  <c r="AO39" i="10" s="1"/>
  <c r="AO10" i="12"/>
  <c r="AO43" i="12" s="1"/>
  <c r="AO10" i="11"/>
  <c r="AO43" i="11" s="1"/>
  <c r="S10" i="10"/>
  <c r="S39" i="10" s="1"/>
  <c r="S10" i="12"/>
  <c r="S43" i="12" s="1"/>
  <c r="S10" i="11"/>
  <c r="S43" i="11" s="1"/>
  <c r="AU10" i="10"/>
  <c r="AU39" i="10" s="1"/>
  <c r="AU10" i="12"/>
  <c r="AU43" i="12" s="1"/>
  <c r="AU10" i="11"/>
  <c r="AU43" i="11" s="1"/>
  <c r="Y10" i="10"/>
  <c r="Y39" i="10" s="1"/>
  <c r="Y10" i="12"/>
  <c r="Y43" i="12" s="1"/>
  <c r="Y10" i="11"/>
  <c r="Y43" i="11" s="1"/>
  <c r="AK10" i="10"/>
  <c r="AK39" i="10" s="1"/>
  <c r="AK10" i="12"/>
  <c r="AK43" i="12" s="1"/>
  <c r="AK10" i="11"/>
  <c r="AK43" i="11" s="1"/>
  <c r="AW10" i="10"/>
  <c r="AW39" i="10" s="1"/>
  <c r="AW10" i="12"/>
  <c r="AW43" i="12" s="1"/>
  <c r="AW10" i="11"/>
  <c r="AW43" i="11" s="1"/>
  <c r="AI10" i="10"/>
  <c r="AI39" i="10" s="1"/>
  <c r="AI10" i="12"/>
  <c r="AI43" i="12" s="1"/>
  <c r="AI10" i="11"/>
  <c r="AI43" i="11" s="1"/>
  <c r="AQ10" i="10"/>
  <c r="AQ39" i="10" s="1"/>
  <c r="AQ10" i="12"/>
  <c r="AQ43" i="12" s="1"/>
  <c r="AQ10" i="11"/>
  <c r="AQ43" i="11" s="1"/>
  <c r="AQ117" i="7"/>
  <c r="AO117" i="7"/>
  <c r="AK117" i="7"/>
  <c r="AI117" i="7"/>
  <c r="Y117" i="7"/>
  <c r="W117" i="7"/>
  <c r="S117" i="7"/>
  <c r="Q117" i="7"/>
  <c r="Y112" i="7"/>
  <c r="W112" i="7"/>
  <c r="S112" i="7"/>
  <c r="Q112" i="7"/>
  <c r="Y113" i="7"/>
  <c r="W113" i="7"/>
  <c r="S113" i="7"/>
  <c r="Q113" i="7"/>
  <c r="AW114" i="7"/>
  <c r="AU114" i="7"/>
  <c r="AQ114" i="7"/>
  <c r="AO114" i="7"/>
  <c r="AK114" i="7"/>
  <c r="AI114" i="7"/>
  <c r="Y114" i="7"/>
  <c r="W114" i="7"/>
  <c r="S114" i="7"/>
  <c r="Q114" i="7"/>
  <c r="Y115" i="7"/>
  <c r="W115" i="7"/>
  <c r="S115" i="7"/>
  <c r="Q115" i="7"/>
  <c r="Y116" i="7"/>
  <c r="W116" i="7"/>
  <c r="S116" i="7"/>
  <c r="Q116" i="7"/>
  <c r="AW119" i="7"/>
  <c r="AU119" i="7"/>
  <c r="Y119" i="7"/>
  <c r="W119" i="7"/>
  <c r="S119" i="7"/>
  <c r="Q119" i="7"/>
  <c r="Y120" i="7"/>
  <c r="W120" i="7"/>
  <c r="S120" i="7"/>
  <c r="Q120" i="7"/>
  <c r="Y121" i="7"/>
  <c r="W121" i="7"/>
  <c r="S121" i="7"/>
  <c r="Q121" i="7"/>
  <c r="Y122" i="7"/>
  <c r="W122" i="7"/>
  <c r="S122" i="7"/>
  <c r="Q122" i="7"/>
  <c r="Y123" i="7"/>
  <c r="W123" i="7"/>
  <c r="S123" i="7"/>
  <c r="Q123" i="7"/>
  <c r="Y124" i="7"/>
  <c r="W124" i="7"/>
  <c r="S124" i="7"/>
  <c r="Q124" i="7"/>
  <c r="Y110" i="7"/>
  <c r="W110" i="7"/>
  <c r="S110" i="7"/>
  <c r="Q110" i="7"/>
  <c r="Q20" i="7"/>
  <c r="S20" i="7"/>
  <c r="W20" i="7"/>
  <c r="Y20" i="7"/>
  <c r="AC20" i="7"/>
  <c r="AE20" i="7"/>
  <c r="AI20" i="7"/>
  <c r="AK20" i="7"/>
  <c r="AO20" i="7"/>
  <c r="AQ20" i="7"/>
  <c r="AU20" i="7"/>
  <c r="AW20" i="7"/>
  <c r="Q21" i="7"/>
  <c r="S21" i="7"/>
  <c r="AC21" i="7"/>
  <c r="AE21" i="7"/>
  <c r="AI21" i="7"/>
  <c r="AK21" i="7"/>
  <c r="AO21" i="7"/>
  <c r="AQ21" i="7"/>
  <c r="AU21" i="7"/>
  <c r="AW21" i="7"/>
  <c r="AI22" i="7"/>
  <c r="AK22" i="7"/>
  <c r="AO22" i="7"/>
  <c r="AQ22" i="7"/>
  <c r="AU22" i="7"/>
  <c r="AW22" i="7"/>
  <c r="AC23" i="7"/>
  <c r="AE23" i="7"/>
  <c r="AI23" i="7"/>
  <c r="AK23" i="7"/>
  <c r="AO23" i="7"/>
  <c r="AQ23" i="7"/>
  <c r="AU23" i="7"/>
  <c r="AW23" i="7"/>
  <c r="Q24" i="7"/>
  <c r="S24" i="7"/>
  <c r="AC24" i="7"/>
  <c r="AE24" i="7"/>
  <c r="AI24" i="7"/>
  <c r="AK24" i="7"/>
  <c r="AO24" i="7"/>
  <c r="AQ24" i="7"/>
  <c r="AU24" i="7"/>
  <c r="AW24" i="7"/>
  <c r="W25" i="7"/>
  <c r="Y25" i="7"/>
  <c r="AC25" i="7"/>
  <c r="AE25" i="7"/>
  <c r="AI25" i="7"/>
  <c r="AK25" i="7"/>
  <c r="AO25" i="7"/>
  <c r="AQ25" i="7"/>
  <c r="AU25" i="7"/>
  <c r="AW25" i="7"/>
  <c r="Q26" i="7"/>
  <c r="S26" i="7"/>
  <c r="W26" i="7"/>
  <c r="Y26" i="7"/>
  <c r="AC26" i="7"/>
  <c r="AE26" i="7"/>
  <c r="AI26" i="7"/>
  <c r="AK26" i="7"/>
  <c r="AO26" i="7"/>
  <c r="AQ26" i="7"/>
  <c r="AU26" i="7"/>
  <c r="AW26" i="7"/>
  <c r="Q27" i="7"/>
  <c r="S27" i="7"/>
  <c r="W27" i="7"/>
  <c r="Y27" i="7"/>
  <c r="AI27" i="7"/>
  <c r="AK27" i="7"/>
  <c r="AO27" i="7"/>
  <c r="AQ27" i="7"/>
  <c r="AU27" i="7"/>
  <c r="AW27" i="7"/>
  <c r="W28" i="7"/>
  <c r="Y28" i="7"/>
  <c r="AC28" i="7"/>
  <c r="AE28" i="7"/>
  <c r="AI28" i="7"/>
  <c r="AK28" i="7"/>
  <c r="AO28" i="7"/>
  <c r="AQ28" i="7"/>
  <c r="AU28" i="7"/>
  <c r="AW28" i="7"/>
  <c r="Q29" i="7"/>
  <c r="S29" i="7"/>
  <c r="W29" i="7"/>
  <c r="Y29" i="7"/>
  <c r="AI29" i="7"/>
  <c r="AK29" i="7"/>
  <c r="AO29" i="7"/>
  <c r="AQ29" i="7"/>
  <c r="AU29" i="7"/>
  <c r="AW29" i="7"/>
  <c r="AI30" i="7"/>
  <c r="AK30" i="7"/>
  <c r="AO30" i="7"/>
  <c r="AQ30" i="7"/>
  <c r="AU30" i="7"/>
  <c r="AW30" i="7"/>
  <c r="AI31" i="7"/>
  <c r="AK31" i="7"/>
  <c r="AO31" i="7"/>
  <c r="AQ31" i="7"/>
  <c r="AU31" i="7"/>
  <c r="AW31" i="7"/>
  <c r="BE31" i="7"/>
  <c r="BE35" i="7" s="1"/>
  <c r="Q32" i="7"/>
  <c r="S32" i="7"/>
  <c r="AI32" i="7"/>
  <c r="AK32" i="7"/>
  <c r="AO32" i="7"/>
  <c r="AQ32" i="7"/>
  <c r="AU32" i="7"/>
  <c r="AW32" i="7"/>
  <c r="W33" i="7"/>
  <c r="Y33" i="7"/>
  <c r="AI33" i="7"/>
  <c r="AK33" i="7"/>
  <c r="AO33" i="7"/>
  <c r="AQ33" i="7"/>
  <c r="AU33" i="7"/>
  <c r="AW33" i="7"/>
  <c r="Q34" i="7"/>
  <c r="S34" i="7"/>
  <c r="AO34" i="7"/>
  <c r="AQ34" i="7"/>
  <c r="AU34" i="7"/>
  <c r="AW34" i="7"/>
  <c r="AC35" i="7" l="1"/>
  <c r="AC97" i="7" s="1"/>
  <c r="AE35" i="7"/>
  <c r="AE97" i="7" s="1"/>
  <c r="AE10" i="14" s="1"/>
  <c r="AE47" i="14" s="1"/>
  <c r="BE102" i="7"/>
  <c r="BE97" i="7"/>
  <c r="BE10" i="14" s="1"/>
  <c r="BE47" i="14" s="1"/>
  <c r="BF7" i="7"/>
  <c r="BA9" i="7"/>
  <c r="P35" i="7"/>
  <c r="P97" i="7" s="1"/>
  <c r="P10" i="14" s="1"/>
  <c r="Q97" i="7"/>
  <c r="Q10" i="14" s="1"/>
  <c r="Q47" i="14" s="1"/>
  <c r="T35" i="7"/>
  <c r="T97" i="7" s="1"/>
  <c r="T10" i="14" s="1"/>
  <c r="T47" i="14" s="1"/>
  <c r="V35" i="7"/>
  <c r="V97" i="7" s="1"/>
  <c r="V10" i="14" s="1"/>
  <c r="W35" i="7"/>
  <c r="W97" i="7" s="1"/>
  <c r="W10" i="14" s="1"/>
  <c r="W47" i="14" s="1"/>
  <c r="Z35" i="7"/>
  <c r="Z97" i="7" s="1"/>
  <c r="Z10" i="14" s="1"/>
  <c r="Z47" i="14" s="1"/>
  <c r="AS96" i="7"/>
  <c r="AV102" i="7"/>
  <c r="U101" i="7"/>
  <c r="AA101" i="7"/>
  <c r="AG101" i="7"/>
  <c r="AM101" i="7"/>
  <c r="AS101" i="7"/>
  <c r="AY101" i="7"/>
  <c r="Q105" i="7"/>
  <c r="S105" i="7"/>
  <c r="W105" i="7"/>
  <c r="Y105" i="7"/>
  <c r="Q108" i="7"/>
  <c r="S108" i="7"/>
  <c r="W108" i="7"/>
  <c r="Y108" i="7"/>
  <c r="AI108" i="7"/>
  <c r="AK108" i="7"/>
  <c r="AO108" i="7"/>
  <c r="AQ108" i="7"/>
  <c r="AU108" i="7"/>
  <c r="AW108" i="7"/>
  <c r="Q109" i="7"/>
  <c r="S109" i="7"/>
  <c r="W109" i="7"/>
  <c r="Y109" i="7"/>
  <c r="Q125" i="7"/>
  <c r="S125" i="7"/>
  <c r="W125" i="7"/>
  <c r="Y125" i="7"/>
  <c r="P47" i="14" l="1"/>
  <c r="P55" i="14" s="1"/>
  <c r="V47" i="14"/>
  <c r="V55" i="14" s="1"/>
  <c r="W55" i="14" s="1"/>
  <c r="AC10" i="10"/>
  <c r="AC39" i="10" s="1"/>
  <c r="AC10" i="14"/>
  <c r="AC47" i="14" s="1"/>
  <c r="AC10" i="12"/>
  <c r="AC43" i="12" s="1"/>
  <c r="AC10" i="11"/>
  <c r="AC43" i="11" s="1"/>
  <c r="AE10" i="10"/>
  <c r="AE39" i="10" s="1"/>
  <c r="AE10" i="12"/>
  <c r="AE43" i="12" s="1"/>
  <c r="AE10" i="11"/>
  <c r="AE43" i="11" s="1"/>
  <c r="Z10" i="10"/>
  <c r="Z39" i="10" s="1"/>
  <c r="Z10" i="12"/>
  <c r="Z43" i="12" s="1"/>
  <c r="Z10" i="11"/>
  <c r="Z43" i="11" s="1"/>
  <c r="W10" i="10"/>
  <c r="W39" i="10" s="1"/>
  <c r="W10" i="12"/>
  <c r="W43" i="12" s="1"/>
  <c r="W10" i="11"/>
  <c r="W43" i="11" s="1"/>
  <c r="Q10" i="10"/>
  <c r="Q39" i="10" s="1"/>
  <c r="Q10" i="12"/>
  <c r="Q43" i="12" s="1"/>
  <c r="Q10" i="11"/>
  <c r="Q43" i="11" s="1"/>
  <c r="T10" i="10"/>
  <c r="T39" i="10" s="1"/>
  <c r="T10" i="12"/>
  <c r="T43" i="12" s="1"/>
  <c r="T10" i="11"/>
  <c r="T43" i="11" s="1"/>
  <c r="AA96" i="7"/>
  <c r="AZ97" i="7"/>
  <c r="AZ10" i="14" s="1"/>
  <c r="AZ47" i="14" s="1"/>
  <c r="U96" i="7"/>
  <c r="AY96" i="7"/>
  <c r="AT102" i="7"/>
  <c r="AA97" i="7"/>
  <c r="AA10" i="14" s="1"/>
  <c r="U102" i="7"/>
  <c r="AS102" i="7"/>
  <c r="AG97" i="7"/>
  <c r="AG10" i="14" s="1"/>
  <c r="AS97" i="7"/>
  <c r="AS10" i="14" s="1"/>
  <c r="AG102" i="7"/>
  <c r="BD108" i="7"/>
  <c r="AW102" i="7"/>
  <c r="AQ102" i="7"/>
  <c r="AO102" i="7"/>
  <c r="AP102" i="7"/>
  <c r="AN102" i="7"/>
  <c r="BB101" i="7"/>
  <c r="AZ101" i="7"/>
  <c r="AJ102" i="7"/>
  <c r="Q101" i="7"/>
  <c r="S101" i="7"/>
  <c r="BE101" i="7"/>
  <c r="AZ55" i="14" l="1"/>
  <c r="Q55" i="14"/>
  <c r="BA55" i="14" s="1"/>
  <c r="AS10" i="10"/>
  <c r="AS10" i="12"/>
  <c r="AS10" i="11"/>
  <c r="BE10" i="10"/>
  <c r="BE39" i="10" s="1"/>
  <c r="BE10" i="11"/>
  <c r="BE43" i="11" s="1"/>
  <c r="BE10" i="12"/>
  <c r="BE43" i="12" s="1"/>
  <c r="BC10" i="10"/>
  <c r="BC39" i="10" s="1"/>
  <c r="BC10" i="12"/>
  <c r="BC43" i="12" s="1"/>
  <c r="BC10" i="11"/>
  <c r="BC43" i="11" s="1"/>
  <c r="AZ10" i="10"/>
  <c r="AZ39" i="10" s="1"/>
  <c r="AZ10" i="12"/>
  <c r="AZ43" i="12" s="1"/>
  <c r="AZ10" i="11"/>
  <c r="AZ43" i="11" s="1"/>
  <c r="BA10" i="10"/>
  <c r="BA39" i="10" s="1"/>
  <c r="BA10" i="12"/>
  <c r="BA43" i="12" s="1"/>
  <c r="BA10" i="11"/>
  <c r="BA43" i="11" s="1"/>
  <c r="AA10" i="10"/>
  <c r="AA10" i="12"/>
  <c r="AA10" i="11"/>
  <c r="P10" i="10"/>
  <c r="P39" i="10" s="1"/>
  <c r="P45" i="10" s="1"/>
  <c r="P10" i="12"/>
  <c r="P43" i="12" s="1"/>
  <c r="P10" i="11"/>
  <c r="P43" i="11" s="1"/>
  <c r="AG10" i="10"/>
  <c r="AG10" i="12"/>
  <c r="AG10" i="11"/>
  <c r="BB10" i="10"/>
  <c r="BB39" i="10" s="1"/>
  <c r="BB10" i="11"/>
  <c r="BB43" i="11" s="1"/>
  <c r="BB10" i="12"/>
  <c r="BB43" i="12" s="1"/>
  <c r="V10" i="10"/>
  <c r="V10" i="12"/>
  <c r="V43" i="12" s="1"/>
  <c r="V10" i="11"/>
  <c r="V43" i="11" s="1"/>
  <c r="AB102" i="7"/>
  <c r="AD102" i="7"/>
  <c r="X102" i="7"/>
  <c r="AE102" i="7"/>
  <c r="Y102" i="7"/>
  <c r="AC102" i="7"/>
  <c r="AS173" i="7"/>
  <c r="AK102" i="7"/>
  <c r="AY102" i="7"/>
  <c r="AY97" i="7"/>
  <c r="AY10" i="14" s="1"/>
  <c r="AM97" i="7"/>
  <c r="AM10" i="14" s="1"/>
  <c r="AA179" i="7"/>
  <c r="AA102" i="7"/>
  <c r="AM102" i="7"/>
  <c r="AH102" i="7"/>
  <c r="AI102" i="7"/>
  <c r="AU102" i="7"/>
  <c r="U97" i="7"/>
  <c r="U10" i="14" s="1"/>
  <c r="AS176" i="7"/>
  <c r="AS170" i="7"/>
  <c r="AG172" i="7"/>
  <c r="AS181" i="7"/>
  <c r="AG176" i="7"/>
  <c r="AS177" i="7"/>
  <c r="AS174" i="7"/>
  <c r="AS180" i="7"/>
  <c r="AS171" i="7"/>
  <c r="AS172" i="7"/>
  <c r="AS175" i="7"/>
  <c r="AG178" i="7"/>
  <c r="AS169" i="7"/>
  <c r="AG174" i="7"/>
  <c r="AG175" i="7"/>
  <c r="AS178" i="7"/>
  <c r="AG171" i="7"/>
  <c r="AG179" i="7"/>
  <c r="AG170" i="7"/>
  <c r="AG173" i="7"/>
  <c r="AS179" i="7"/>
  <c r="AG169" i="7"/>
  <c r="AG181" i="7"/>
  <c r="AG177" i="7"/>
  <c r="AG180" i="7"/>
  <c r="BA102" i="7"/>
  <c r="BC102" i="7"/>
  <c r="Q102" i="7"/>
  <c r="S102" i="7"/>
  <c r="V39" i="10" l="1"/>
  <c r="V45" i="10" s="1"/>
  <c r="AZ45" i="10" s="1"/>
  <c r="V50" i="12"/>
  <c r="W50" i="12" s="1"/>
  <c r="P49" i="11"/>
  <c r="U10" i="11"/>
  <c r="U10" i="12"/>
  <c r="AY10" i="12"/>
  <c r="AY10" i="11"/>
  <c r="P50" i="12"/>
  <c r="V49" i="11"/>
  <c r="W49" i="11" s="1"/>
  <c r="AM10" i="12"/>
  <c r="AM10" i="11"/>
  <c r="AM173" i="7"/>
  <c r="AM10" i="10"/>
  <c r="U176" i="7"/>
  <c r="U10" i="10"/>
  <c r="AY178" i="7"/>
  <c r="AY10" i="10"/>
  <c r="Q45" i="10"/>
  <c r="P102" i="7"/>
  <c r="V102" i="7"/>
  <c r="W102" i="7"/>
  <c r="AM170" i="7"/>
  <c r="AM180" i="7"/>
  <c r="AM174" i="7"/>
  <c r="AY172" i="7"/>
  <c r="AY169" i="7"/>
  <c r="AY170" i="7"/>
  <c r="AY174" i="7"/>
  <c r="AY177" i="7"/>
  <c r="AY179" i="7"/>
  <c r="AY175" i="7"/>
  <c r="AY173" i="7"/>
  <c r="AY176" i="7"/>
  <c r="AY181" i="7"/>
  <c r="AY180" i="7"/>
  <c r="AY171" i="7"/>
  <c r="AA181" i="7"/>
  <c r="AM177" i="7"/>
  <c r="AM181" i="7"/>
  <c r="AM171" i="7"/>
  <c r="AA176" i="7"/>
  <c r="AA172" i="7"/>
  <c r="AA177" i="7"/>
  <c r="AM172" i="7"/>
  <c r="AM179" i="7"/>
  <c r="AM176" i="7"/>
  <c r="AA180" i="7"/>
  <c r="AA169" i="7"/>
  <c r="AA175" i="7"/>
  <c r="AA170" i="7"/>
  <c r="AA178" i="7"/>
  <c r="AM175" i="7"/>
  <c r="AM178" i="7"/>
  <c r="AM169" i="7"/>
  <c r="AA171" i="7"/>
  <c r="AA173" i="7"/>
  <c r="AA174" i="7"/>
  <c r="U170" i="7"/>
  <c r="U174" i="7"/>
  <c r="U172" i="7"/>
  <c r="U181" i="7"/>
  <c r="U177" i="7"/>
  <c r="U171" i="7"/>
  <c r="U175" i="7"/>
  <c r="U179" i="7"/>
  <c r="U173" i="7"/>
  <c r="U178" i="7"/>
  <c r="U180" i="7"/>
  <c r="U169" i="7"/>
  <c r="AS182" i="7"/>
  <c r="AG182" i="7"/>
  <c r="BB102" i="7"/>
  <c r="BD105" i="7"/>
  <c r="BD107" i="7" s="1"/>
  <c r="AZ102" i="7"/>
  <c r="AZ49" i="11" l="1"/>
  <c r="AZ50" i="12"/>
  <c r="W45" i="10"/>
  <c r="BA45" i="10" s="1"/>
  <c r="Q50" i="12"/>
  <c r="BA50" i="12" s="1"/>
  <c r="Q49" i="11"/>
  <c r="BA49" i="11" s="1"/>
  <c r="BE172" i="7"/>
  <c r="AY182" i="7"/>
  <c r="BE170" i="7"/>
  <c r="BE179" i="7"/>
  <c r="BE180" i="7"/>
  <c r="BE181" i="7"/>
  <c r="BE176" i="7"/>
  <c r="AM182" i="7"/>
  <c r="BE174" i="7"/>
  <c r="BE173" i="7"/>
  <c r="BE177" i="7"/>
  <c r="BE171" i="7"/>
  <c r="BE175" i="7"/>
  <c r="BE178" i="7"/>
  <c r="AA182" i="7"/>
  <c r="U182" i="7"/>
  <c r="BE169" i="7"/>
  <c r="BE182" i="7" l="1"/>
</calcChain>
</file>

<file path=xl/sharedStrings.xml><?xml version="1.0" encoding="utf-8"?>
<sst xmlns="http://schemas.openxmlformats.org/spreadsheetml/2006/main" count="2571" uniqueCount="593">
  <si>
    <t xml:space="preserve"> TANÓRA-, KREDIT- ÉS VIZSGATERV 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</si>
  <si>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</si>
  <si>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</si>
  <si>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</si>
  <si>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</si>
  <si>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</si>
  <si>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</si>
  <si>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</si>
  <si>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</si>
  <si>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</si>
  <si>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</si>
  <si>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</si>
  <si>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</si>
  <si>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</si>
  <si>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</si>
  <si>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</si>
  <si>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Alapozó ismeretek</t>
  </si>
  <si>
    <t>K</t>
  </si>
  <si>
    <t>F</t>
  </si>
  <si>
    <t>Alapozó ismeretek öszesen:</t>
  </si>
  <si>
    <t xml:space="preserve">Szakmai törzsanyag </t>
  </si>
  <si>
    <t>Szakmai törzsanyag összesen:</t>
  </si>
  <si>
    <t>Differenciált szakmai ismeretek</t>
  </si>
  <si>
    <t>SZAKON ÖSSZESEN</t>
  </si>
  <si>
    <t>Kreditet nem képező tantárgyak</t>
  </si>
  <si>
    <t>x</t>
  </si>
  <si>
    <t>Kreditet nem képező tantárgyak összesen:</t>
  </si>
  <si>
    <t>Szabadon választható tantárgyak</t>
  </si>
  <si>
    <t>SZV</t>
  </si>
  <si>
    <t>gyakolati kontaktórák aránya</t>
  </si>
  <si>
    <t>egy kreditre eső heti kontaktóra</t>
  </si>
  <si>
    <t>Szakmai gyakorlat 1.</t>
  </si>
  <si>
    <t>Szakmai gyakorlat 2.</t>
  </si>
  <si>
    <t>SZÁMONKÉRÉSEK ÖSSZESÍTŐ</t>
  </si>
  <si>
    <t>Aláírás (A)</t>
  </si>
  <si>
    <t>Beszámoló (B)</t>
  </si>
  <si>
    <t>Félévközi értékelés  (F)</t>
  </si>
  <si>
    <t>Félévközi értékelés (((zárvizsga tárgy((F(Z)))</t>
  </si>
  <si>
    <t>Gyakorlati jegy(G)</t>
  </si>
  <si>
    <t>Gyakorlati jegy (((zárvizsga tárgy((G(Z)))</t>
  </si>
  <si>
    <t>Alapvizsga (AV)</t>
  </si>
  <si>
    <t>Komplex vizsga (KO)</t>
  </si>
  <si>
    <t>Szigorlat (S)</t>
  </si>
  <si>
    <t>Zárvizsga tárgy(Z)</t>
  </si>
  <si>
    <t>Kritérium követelmény (KR)</t>
  </si>
  <si>
    <t>FÉLÉVENKÉNT SZÁMONKÉRÉSEK ÖSSZESEN:</t>
  </si>
  <si>
    <t>ELŐTANULMÁNYI REND</t>
  </si>
  <si>
    <t>Kódszám</t>
  </si>
  <si>
    <t>Tanulmányi terület/tantárgy</t>
  </si>
  <si>
    <t>ELŐTANULMÁNYI KÖTELEZETTSÉG</t>
  </si>
  <si>
    <t>Tantárgy</t>
  </si>
  <si>
    <t>A</t>
  </si>
  <si>
    <t>G</t>
  </si>
  <si>
    <t>B</t>
  </si>
  <si>
    <t>kredithez rend. elm. kontakóra</t>
  </si>
  <si>
    <t>kredithez rend. gyak. kontakóra</t>
  </si>
  <si>
    <t>heti tanóra</t>
  </si>
  <si>
    <t>félévi tanóra</t>
  </si>
  <si>
    <t>ÖSSZES TANÓRARENDI TANÓRA</t>
  </si>
  <si>
    <t>RARTB01</t>
  </si>
  <si>
    <t>Rendészet elmélete és rendészeti eszközrendszer</t>
  </si>
  <si>
    <t>HHH1B01</t>
  </si>
  <si>
    <t>Hadelmélet és katonai műveletek</t>
  </si>
  <si>
    <t>Általános politológia</t>
  </si>
  <si>
    <t>KAL6B01</t>
  </si>
  <si>
    <t xml:space="preserve">Alkotmányjog </t>
  </si>
  <si>
    <t>VKMTB11</t>
  </si>
  <si>
    <t xml:space="preserve">Katasztrófavédelmi igazgatás </t>
  </si>
  <si>
    <t>KAL6B02</t>
  </si>
  <si>
    <t>Az állam szervezete</t>
  </si>
  <si>
    <t>Közszolgálati életpályák</t>
  </si>
  <si>
    <t>NKNBB01</t>
  </si>
  <si>
    <t>Nemzetbiztonsági tanulmányok</t>
  </si>
  <si>
    <t xml:space="preserve">Közigazgatási funkciók és működés </t>
  </si>
  <si>
    <t>NKEHT030105</t>
  </si>
  <si>
    <t>Általános szociológia</t>
  </si>
  <si>
    <t>KBVAB03</t>
  </si>
  <si>
    <t>Biztonsági tanulmányok</t>
  </si>
  <si>
    <t>RRVTB01</t>
  </si>
  <si>
    <t>Vezetés és szervezés elmélet</t>
  </si>
  <si>
    <t>HLMLB01</t>
  </si>
  <si>
    <t>Közszolgálati logisztika</t>
  </si>
  <si>
    <t>Közpénzügyek és államháztartástan</t>
  </si>
  <si>
    <t>RRVTB03</t>
  </si>
  <si>
    <t>Közös közszolgálati gyakorlat</t>
  </si>
  <si>
    <t>RARTB06</t>
  </si>
  <si>
    <t>Jogi ismeretek</t>
  </si>
  <si>
    <t>RMTTB06</t>
  </si>
  <si>
    <t>Informatika 1.</t>
  </si>
  <si>
    <t>RKROB01</t>
  </si>
  <si>
    <t>Kriminológia 1.</t>
  </si>
  <si>
    <t>RKROB02</t>
  </si>
  <si>
    <t>Kriminológia 2.</t>
  </si>
  <si>
    <t>RARTB02</t>
  </si>
  <si>
    <t>Rendészeti civiljog</t>
  </si>
  <si>
    <t>RBATB13</t>
  </si>
  <si>
    <t>Idegenjog</t>
  </si>
  <si>
    <t>Szabadon választható 1.</t>
  </si>
  <si>
    <t>Szabadon választható 2.</t>
  </si>
  <si>
    <t>Szabadon választható 3.</t>
  </si>
  <si>
    <t>RARTB05</t>
  </si>
  <si>
    <t>Rendészeti szociológia</t>
  </si>
  <si>
    <t>RMTTB04</t>
  </si>
  <si>
    <t>Rendészeti etika</t>
  </si>
  <si>
    <t>RMTTB05</t>
  </si>
  <si>
    <t>Rendészeti kommunikáció</t>
  </si>
  <si>
    <t>Informatika 2.</t>
  </si>
  <si>
    <t>RHRTB16</t>
  </si>
  <si>
    <t>Útiokmányok vizsgálata</t>
  </si>
  <si>
    <t>Határrendészeti szervek időszerű feladatai</t>
  </si>
  <si>
    <t>RKBTB26</t>
  </si>
  <si>
    <t>Közlekedési büntetőjog</t>
  </si>
  <si>
    <t>RKBTB25</t>
  </si>
  <si>
    <t>RMORB56</t>
  </si>
  <si>
    <t>Személyvédelem</t>
  </si>
  <si>
    <t>RBGVB35</t>
  </si>
  <si>
    <t>Bűnelemzési alapismeretek</t>
  </si>
  <si>
    <t>RVPTB53</t>
  </si>
  <si>
    <t>RVPTB65</t>
  </si>
  <si>
    <t>Vámok és adók, mint a gazdaság-szabályozó eszközök</t>
  </si>
  <si>
    <t>RVPTB57</t>
  </si>
  <si>
    <t>Kábítószer-felderítés a NAV-nál</t>
  </si>
  <si>
    <t>RVPTB54</t>
  </si>
  <si>
    <t>A Nemzeti Adó és Vámhivatal speciális feladatainak ellátása</t>
  </si>
  <si>
    <t>RVPTB52</t>
  </si>
  <si>
    <t>RVPTB56</t>
  </si>
  <si>
    <t>Rendőrségi gazdálkodás</t>
  </si>
  <si>
    <t>RBÜEB06</t>
  </si>
  <si>
    <t>A büntető tárgyalási rendszerek</t>
  </si>
  <si>
    <t>RBÜEB07</t>
  </si>
  <si>
    <t>A vallomás műszeres ellenőrzése</t>
  </si>
  <si>
    <t>Szakmai gyakorlat 3.</t>
  </si>
  <si>
    <t>RKNIB19</t>
  </si>
  <si>
    <t>Alkotmányjog</t>
  </si>
  <si>
    <t>Társadalmi és kommunikációs ismeretek</t>
  </si>
  <si>
    <t>Rendészeti kommunikáciö</t>
  </si>
  <si>
    <t>RARTB10</t>
  </si>
  <si>
    <t>Rendészeti hatósági eljárásjog  1.</t>
  </si>
  <si>
    <t>Közigazgatási funkciók és múködés</t>
  </si>
  <si>
    <t>RARTB20</t>
  </si>
  <si>
    <t>Rendészeti hatósági eljárásjog 2.</t>
  </si>
  <si>
    <t>Rendészeti testnevelés 1.</t>
  </si>
  <si>
    <t>RTKTB99</t>
  </si>
  <si>
    <t>Rendőri testnevelés és önvédelem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</si>
  <si>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</si>
  <si>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</si>
  <si>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</si>
  <si>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</si>
  <si>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</si>
  <si>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</si>
  <si>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</si>
  <si>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</si>
  <si>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RBÜAB05</t>
  </si>
  <si>
    <t>Büntetőjog 5.</t>
  </si>
  <si>
    <t>Büntetőeljárás jog 2.</t>
  </si>
  <si>
    <t>Büntetőeljárás jog 1.</t>
  </si>
  <si>
    <t>Krimináltechnika 2.</t>
  </si>
  <si>
    <t>Krimináltechnika 1.</t>
  </si>
  <si>
    <t>Krimináltaktika 1.</t>
  </si>
  <si>
    <t>Krimináltaktika 2.</t>
  </si>
  <si>
    <t>Kriminálmetodika 1.</t>
  </si>
  <si>
    <t xml:space="preserve">Krimináltaktika 2. </t>
  </si>
  <si>
    <t>Kriminálmetodika 2.</t>
  </si>
  <si>
    <t>RRVTB02</t>
  </si>
  <si>
    <t>Rendészeti vezetéselmélet</t>
  </si>
  <si>
    <t>Rendészeti testnevelés 2.</t>
  </si>
  <si>
    <t>Rendészeti testnevelés 3.</t>
  </si>
  <si>
    <t>Rendészeti testnevelés 4.</t>
  </si>
  <si>
    <t>Rendészeti testnevelés 5.</t>
  </si>
  <si>
    <t>Rendészeti testnevelés 6.</t>
  </si>
  <si>
    <t>Robotzsaru 1.</t>
  </si>
  <si>
    <t>Robotzsaru 2.</t>
  </si>
  <si>
    <t>RKNIB11</t>
  </si>
  <si>
    <t>Intézkedéstaktika 1.</t>
  </si>
  <si>
    <t>RKNIB02</t>
  </si>
  <si>
    <t>Lőkiképzés</t>
  </si>
  <si>
    <t>RKNIB12</t>
  </si>
  <si>
    <t>Intézkedéstaktika 2.</t>
  </si>
  <si>
    <t>RKNIB13</t>
  </si>
  <si>
    <t>Intézkedéstaktika 3.</t>
  </si>
  <si>
    <t>RKNIB14</t>
  </si>
  <si>
    <t>Intézkedéstaktika 4.</t>
  </si>
  <si>
    <t>Intézkedéstaktika 5.</t>
  </si>
  <si>
    <t>Rendészeti hatósági eljárásjog 1.</t>
  </si>
  <si>
    <t>RMTTB07</t>
  </si>
  <si>
    <t xml:space="preserve">Rendészeti pedagógia </t>
  </si>
  <si>
    <t>RKNIB01</t>
  </si>
  <si>
    <t>Általános szolgálati ismeretek</t>
  </si>
  <si>
    <t>RKBTB81</t>
  </si>
  <si>
    <t>Közrendvédelem</t>
  </si>
  <si>
    <t>RKBTB82</t>
  </si>
  <si>
    <t xml:space="preserve">Integrált rendőri ismeretek </t>
  </si>
  <si>
    <t xml:space="preserve">Intézkedéstaktika 1. </t>
  </si>
  <si>
    <t xml:space="preserve">Intézkedéstaktika 2. </t>
  </si>
  <si>
    <t xml:space="preserve">Intézkedéstaktika 3. </t>
  </si>
  <si>
    <r>
      <t xml:space="preserve">számonkérés    és             </t>
    </r>
    <r>
      <rPr>
        <b/>
        <i/>
        <sz val="12"/>
        <rFont val="Arial Narrow"/>
        <family val="2"/>
        <charset val="238"/>
      </rPr>
      <t>heti összes tanóra</t>
    </r>
  </si>
  <si>
    <t>RBGVB07</t>
  </si>
  <si>
    <t>RBGVB08</t>
  </si>
  <si>
    <t>Bűnügyi szolgálati ismeretek 2.</t>
  </si>
  <si>
    <t>Bűnügyi szolgálati ismeretek 3.</t>
  </si>
  <si>
    <t>RBGVB10</t>
  </si>
  <si>
    <t>Gazdaságvédelmi ismeretek 1.</t>
  </si>
  <si>
    <t>RBGVB13</t>
  </si>
  <si>
    <t>Gazdaságvédelmi ismeretek 2.</t>
  </si>
  <si>
    <t>RBGVB04</t>
  </si>
  <si>
    <t>NKNBB00</t>
  </si>
  <si>
    <t>A kihívások, kockázatok és fenyegetések nemzetbiztonsági értékelése 1.</t>
  </si>
  <si>
    <t>A kihívások, kockázatok és fenyegetések nemzetbiztonsági értékelése 2.</t>
  </si>
  <si>
    <t xml:space="preserve"> Bűnügyi szolgálati ismeretek 1.</t>
  </si>
  <si>
    <t>Bűnügyi együttműködés</t>
  </si>
  <si>
    <t xml:space="preserve"> Bűnügyi szolgálati ismeretek 2. </t>
  </si>
  <si>
    <t>Vám- és jövedéki ellenőrzés a gyakorlatban</t>
  </si>
  <si>
    <t>RBÜAB10</t>
  </si>
  <si>
    <t>RKRIB08</t>
  </si>
  <si>
    <t>RBGVB47</t>
  </si>
  <si>
    <t>KV</t>
  </si>
  <si>
    <t>BÜNTETŐJOG ZV</t>
  </si>
  <si>
    <t>KRIMINALISZTIKA ZV</t>
  </si>
  <si>
    <t>BŰNÜGYI SZOLGÁLATI ISMERETEK ZV</t>
  </si>
  <si>
    <t>Kollokvium (K)</t>
  </si>
  <si>
    <t>Kollokvium (((zárvizsga tárgy((K(Z)))</t>
  </si>
  <si>
    <t>Z</t>
  </si>
  <si>
    <t>RKBTB55</t>
  </si>
  <si>
    <t xml:space="preserve">A rendőrség társadalmi kontrollja </t>
  </si>
  <si>
    <t>RVPTB73</t>
  </si>
  <si>
    <t>Régiségismeret</t>
  </si>
  <si>
    <t>A rendészeti tevékenység kurrens alkotmányjogi és emberi jogi kérdései</t>
  </si>
  <si>
    <t>KTE1B01</t>
  </si>
  <si>
    <t>KSJ4B01</t>
  </si>
  <si>
    <t>KIJ6B01</t>
  </si>
  <si>
    <t>KPÜ2B01</t>
  </si>
  <si>
    <t>A büntetőeljárás aktuális kihívásai</t>
  </si>
  <si>
    <t>A vám és a nemzetközi szervezetek kapcsolata</t>
  </si>
  <si>
    <t>Vámellenőrzés a gyakorlatban - Záhonytól Brüsszelig</t>
  </si>
  <si>
    <t>RRETB01</t>
  </si>
  <si>
    <t>RBÜEB10</t>
  </si>
  <si>
    <t>7.</t>
  </si>
  <si>
    <t>8.</t>
  </si>
  <si>
    <t>Szakmai gyakorlat 4.</t>
  </si>
  <si>
    <t>számonkérés</t>
  </si>
  <si>
    <t>heti kontaktóra</t>
  </si>
  <si>
    <t>félévi összes</t>
  </si>
  <si>
    <t>összes</t>
  </si>
  <si>
    <t xml:space="preserve"> SZAKON KÖZÖS ÖSSZESEN</t>
  </si>
  <si>
    <t>X</t>
  </si>
  <si>
    <t xml:space="preserve"> SZAKON ÖSSZESEN</t>
  </si>
  <si>
    <t>ÖSSZES TANÓRARENDI KONTAKTÓRA</t>
  </si>
  <si>
    <t>SZÁMONKÉRÉS ÖSSZ:</t>
  </si>
  <si>
    <t>BŰNÜGYI ALAPKÉPZÉSI SZAK</t>
  </si>
  <si>
    <t>BŰNÜLDÖZÉSI SZAKIRÁNY</t>
  </si>
  <si>
    <t>Bűnügyi szolgálati ismeretek 1.</t>
  </si>
  <si>
    <t>RBGVB09</t>
  </si>
  <si>
    <t>RBGVB29</t>
  </si>
  <si>
    <t>RBGVB05</t>
  </si>
  <si>
    <t>Bűnügyi elemző-értékelő ismeretek</t>
  </si>
  <si>
    <t>RKBTB60</t>
  </si>
  <si>
    <t>Csapatszolgálat</t>
  </si>
  <si>
    <t xml:space="preserve">Bűnügyi együttműködés </t>
  </si>
  <si>
    <t>Szakmatörténet</t>
  </si>
  <si>
    <t>BŰNÜGYI FELDERÍTŐ SZAKIRÁNY</t>
  </si>
  <si>
    <t>GAZDASÁGI NYOMOZÓ SZAKIRÁNY</t>
  </si>
  <si>
    <t>ADÓ- ÉS PÉNZÜGYI NYOMOZÓ SZAKIRÁNY</t>
  </si>
  <si>
    <t>RBGVB34</t>
  </si>
  <si>
    <t>Titok és adatvédelem</t>
  </si>
  <si>
    <t>RBGVB23</t>
  </si>
  <si>
    <t>Humán információszerzés 1.</t>
  </si>
  <si>
    <t>RBGVB24</t>
  </si>
  <si>
    <t>Humán információszerzés 2.</t>
  </si>
  <si>
    <t>RBGVB01</t>
  </si>
  <si>
    <t>A bűnügyi hírszerzés elemzői támogatása 1.</t>
  </si>
  <si>
    <t>RBGVB02</t>
  </si>
  <si>
    <t>A bűnügyi hírszerzés elemzői támogatása 2.</t>
  </si>
  <si>
    <t>NPNBB07</t>
  </si>
  <si>
    <t>Nemzetbiztonsági ismeretek 1.</t>
  </si>
  <si>
    <t>NKNBB04</t>
  </si>
  <si>
    <t>Nemzetbiztonsági ismeretek 2.</t>
  </si>
  <si>
    <t>NPNBB08</t>
  </si>
  <si>
    <t>Nemzetbiztonsági ismeretek 3.</t>
  </si>
  <si>
    <t>Titkos ügyiratkezelés 1.</t>
  </si>
  <si>
    <t>Titkos ügyiratkezelés 2.</t>
  </si>
  <si>
    <t>T-ellátmány gazdálkodás</t>
  </si>
  <si>
    <t>Technikai bűnügyi hírszerzés</t>
  </si>
  <si>
    <t>RBGVB14</t>
  </si>
  <si>
    <t>Gazdaságvédelmi közgazdaságtan</t>
  </si>
  <si>
    <t>RBGVB15</t>
  </si>
  <si>
    <t xml:space="preserve">Gazdaságvédelmi pénzügyi jog 1. </t>
  </si>
  <si>
    <t>RBGVB16</t>
  </si>
  <si>
    <t>Gazdaságvédelmi pénzügyi jog 2.</t>
  </si>
  <si>
    <t>RBGVB17</t>
  </si>
  <si>
    <t>Gazdaságvédelmi pénzügyi jog 3.</t>
  </si>
  <si>
    <t>RBGVB18</t>
  </si>
  <si>
    <t>Gazdaságvédelmi pénzügyi jog 4.</t>
  </si>
  <si>
    <t>RBGVB19</t>
  </si>
  <si>
    <t>Gazdaságvédelmi szakismeretek 1.</t>
  </si>
  <si>
    <t>RBGVB20</t>
  </si>
  <si>
    <t>Gazdaságvédelmi szakismeretek 2.</t>
  </si>
  <si>
    <t>RBGVB21</t>
  </si>
  <si>
    <t>Gazdaságvédelmi szakismeretek 3.</t>
  </si>
  <si>
    <t>RBGVB22</t>
  </si>
  <si>
    <t>Gazdaságvédelmi szakismeretek 4.</t>
  </si>
  <si>
    <t>RBGVB49</t>
  </si>
  <si>
    <t>GAZDASÁGVÉDELMI ZV</t>
  </si>
  <si>
    <t>RVPTB29</t>
  </si>
  <si>
    <t>Bűnügyi szolgálati szakismeret</t>
  </si>
  <si>
    <t>RVPTB30</t>
  </si>
  <si>
    <t>RVPTB31</t>
  </si>
  <si>
    <t>Gazdasági szakismeretek (pny.) 1.</t>
  </si>
  <si>
    <t>RVPTB32</t>
  </si>
  <si>
    <t>Gazdasági szakismeretek (pny.) 2.</t>
  </si>
  <si>
    <t>RVPTB33</t>
  </si>
  <si>
    <t>Gazdasági szakismeretek (pny.) 3.</t>
  </si>
  <si>
    <t>RVPTB34</t>
  </si>
  <si>
    <t>Gazdasági szakismeretek (pny.) 4.</t>
  </si>
  <si>
    <t>RVPTB44</t>
  </si>
  <si>
    <t>Adóztatás (pny.) 1.</t>
  </si>
  <si>
    <t>RVPTB45</t>
  </si>
  <si>
    <t>Adóztatás (pny.) 2.</t>
  </si>
  <si>
    <t>RVPTB46</t>
  </si>
  <si>
    <t>Adóztatás (pny.) 3.</t>
  </si>
  <si>
    <t>RVPTB47</t>
  </si>
  <si>
    <t>Adóztatás (pny.) 4.</t>
  </si>
  <si>
    <t>RVPTB35</t>
  </si>
  <si>
    <t>Vámjog és külkereskedelmi technika 1.</t>
  </si>
  <si>
    <t>RVPTB36</t>
  </si>
  <si>
    <t xml:space="preserve">Vámjog és külkereskedelmi technika 2. </t>
  </si>
  <si>
    <t>RVPTB37</t>
  </si>
  <si>
    <t xml:space="preserve">Vámjog és külkereskedelmi technika 3. </t>
  </si>
  <si>
    <t>RVPTB38</t>
  </si>
  <si>
    <t>RVPTB39</t>
  </si>
  <si>
    <t>RVPTB40</t>
  </si>
  <si>
    <t>Vámtarifa 1.</t>
  </si>
  <si>
    <t>RVPTB41</t>
  </si>
  <si>
    <t>Vámtarifa 2.</t>
  </si>
  <si>
    <t>RVPTB49</t>
  </si>
  <si>
    <t>RVPTB66</t>
  </si>
  <si>
    <t>VÁMJOG ÉS KÜLKERESKEDELMI TECHNIKA SZIGORLAT</t>
  </si>
  <si>
    <t>RVPTB67</t>
  </si>
  <si>
    <t>JÖVEDÉKI ÉS ADÓJOG SZIGORLAT</t>
  </si>
  <si>
    <t>RVPTB68</t>
  </si>
  <si>
    <t>GAZDASÁGI SZAKISMERETE ÉS ADÓZTATÁS ZV</t>
  </si>
  <si>
    <t>Szabadon választható 4.</t>
  </si>
  <si>
    <t>Differenciált szakmai ismeretek összesen</t>
  </si>
  <si>
    <t>RRETB02</t>
  </si>
  <si>
    <t>Rendészettörténet</t>
  </si>
  <si>
    <t>Rendészeti testnevelés 7.</t>
  </si>
  <si>
    <t>Rendészeti testnevelés 8.</t>
  </si>
  <si>
    <t xml:space="preserve">Igazságügyi orvostan </t>
  </si>
  <si>
    <t>Robotzsaru 4.</t>
  </si>
  <si>
    <t>Intézkedéstaktika 6.</t>
  </si>
  <si>
    <t>Intézkedéstaktika 7.</t>
  </si>
  <si>
    <t>Büntetőjog gyakorlat 1.</t>
  </si>
  <si>
    <t>Büntetőjog gyakorlat 2.</t>
  </si>
  <si>
    <t>Konfliktuskezelés</t>
  </si>
  <si>
    <t>Csúcstechnológiai bűnözés informatikai alapjai</t>
  </si>
  <si>
    <t>Határrendészeti bűnügyi ismeretek</t>
  </si>
  <si>
    <t>K(Z)</t>
  </si>
  <si>
    <t>B (S)</t>
  </si>
  <si>
    <t>Szabályzatismeret (pny.)</t>
  </si>
  <si>
    <t>RARTB19</t>
  </si>
  <si>
    <t xml:space="preserve">Nemzetközi rendészet </t>
  </si>
  <si>
    <t>Szakdolgozat módszertan</t>
  </si>
  <si>
    <t>Szakdolgozat konzultáció 1.</t>
  </si>
  <si>
    <t>Szakdolgozat konzultáció 2.</t>
  </si>
  <si>
    <t>RTOSB04</t>
  </si>
  <si>
    <t>RTOSB05</t>
  </si>
  <si>
    <t>elmélet + gyakorlat heti összes tanóra</t>
  </si>
  <si>
    <t>Informatika 3.</t>
  </si>
  <si>
    <t>B(Z)</t>
  </si>
  <si>
    <t>Kockázatkezelési alapok</t>
  </si>
  <si>
    <t>Adó- és pénzügyi nyomozói szakmatörténet</t>
  </si>
  <si>
    <t>NAV bűnügyi informatika</t>
  </si>
  <si>
    <t>Adó- és pénzügyi nyomozói komplex ismeretek</t>
  </si>
  <si>
    <t>Bűnügyi hírszerzés története</t>
  </si>
  <si>
    <t>Gazdaságvédelmii szervek együttműködése</t>
  </si>
  <si>
    <t xml:space="preserve">BŰNÜGYI  ALAPKÉPZÉSI SZAK </t>
  </si>
  <si>
    <t>Rendészeti ellenőrzés</t>
  </si>
  <si>
    <t>Integrált pénzügyőri ismeretek</t>
  </si>
  <si>
    <t>A korrupció felderítése</t>
  </si>
  <si>
    <t>S</t>
  </si>
  <si>
    <t>RKNIB23</t>
  </si>
  <si>
    <t>RJITB10</t>
  </si>
  <si>
    <t>Szabálysértési alapismeretek</t>
  </si>
  <si>
    <t>RINYB21</t>
  </si>
  <si>
    <t>Általános rendészeti szaknyelv 1.</t>
  </si>
  <si>
    <t>RRETB05</t>
  </si>
  <si>
    <t>RBÜAB12</t>
  </si>
  <si>
    <t>RBÜAB13</t>
  </si>
  <si>
    <t>RBÜEB11</t>
  </si>
  <si>
    <t>RBÜEB12</t>
  </si>
  <si>
    <t>RBÜEB13</t>
  </si>
  <si>
    <t>RKTTB01</t>
  </si>
  <si>
    <t>RKTTB02</t>
  </si>
  <si>
    <t>RKMTB01</t>
  </si>
  <si>
    <t>RKMTB02</t>
  </si>
  <si>
    <t>RKMTB03</t>
  </si>
  <si>
    <t>RKMTB04</t>
  </si>
  <si>
    <t>RKMTB05</t>
  </si>
  <si>
    <t>RKNIB20</t>
  </si>
  <si>
    <t>RKNIB21</t>
  </si>
  <si>
    <t>RKNIB22</t>
  </si>
  <si>
    <t>RJITB01</t>
  </si>
  <si>
    <t>Rendészeti jogállástan</t>
  </si>
  <si>
    <t>RKPTB03</t>
  </si>
  <si>
    <t>Kriminálpszichológia 1.</t>
  </si>
  <si>
    <t>Kriminálpszichológia 2.</t>
  </si>
  <si>
    <t>RKPTB04</t>
  </si>
  <si>
    <t>Kriminológiai pszichiátria</t>
  </si>
  <si>
    <t>RKPTB05</t>
  </si>
  <si>
    <t>RTKTB52</t>
  </si>
  <si>
    <t>RTKTB53</t>
  </si>
  <si>
    <t>RTKTB54</t>
  </si>
  <si>
    <t>RTKTB55</t>
  </si>
  <si>
    <t>RTKTB56</t>
  </si>
  <si>
    <t>RTKTB57</t>
  </si>
  <si>
    <t>RTKTB58</t>
  </si>
  <si>
    <t>RINYB22</t>
  </si>
  <si>
    <t>RINYB23</t>
  </si>
  <si>
    <t>Általános rendészeti szaknyelv 2.</t>
  </si>
  <si>
    <t>Általános rendészeti szaknyelv 3.</t>
  </si>
  <si>
    <t>Általános rendészeti szaknyelv 4.</t>
  </si>
  <si>
    <t>RINYB24</t>
  </si>
  <si>
    <t>RKNIB24</t>
  </si>
  <si>
    <t>RKNIB26</t>
  </si>
  <si>
    <t>RKNIB27</t>
  </si>
  <si>
    <t>RKNIB28</t>
  </si>
  <si>
    <t>Robotzsaru 3. (bűnügyi)</t>
  </si>
  <si>
    <t>RKNIB30</t>
  </si>
  <si>
    <t>RKNIB31</t>
  </si>
  <si>
    <t>Robotzsaru 5. (bűnügyi)</t>
  </si>
  <si>
    <t>RBGVB67</t>
  </si>
  <si>
    <t>RBGVB61</t>
  </si>
  <si>
    <t>Szakterületi /bűnügyi/ vezetői ismeretek</t>
  </si>
  <si>
    <t>NKNBB05</t>
  </si>
  <si>
    <t>RBGVB58</t>
  </si>
  <si>
    <t>RBGVB56</t>
  </si>
  <si>
    <t>RHRTB38</t>
  </si>
  <si>
    <t>RKNIB25</t>
  </si>
  <si>
    <t>Nyílt forrású információszerzés a bűnüldözésben</t>
  </si>
  <si>
    <t>RBGVB45</t>
  </si>
  <si>
    <t>RBGVB57</t>
  </si>
  <si>
    <t>RBGVB62</t>
  </si>
  <si>
    <t>RBGVB63</t>
  </si>
  <si>
    <t>RBGVB64</t>
  </si>
  <si>
    <t>RBGVB65</t>
  </si>
  <si>
    <t>RBGVB55</t>
  </si>
  <si>
    <t>RVPTB58</t>
  </si>
  <si>
    <t>RVPTB59</t>
  </si>
  <si>
    <t>RVPTB75</t>
  </si>
  <si>
    <t>RVPTB76</t>
  </si>
  <si>
    <t>RVPTB77</t>
  </si>
  <si>
    <t>Jövedéki- és adójog 1.</t>
  </si>
  <si>
    <t>Jövedéki- és adójog 2.</t>
  </si>
  <si>
    <t>RVPTB78</t>
  </si>
  <si>
    <t>RVPTB79</t>
  </si>
  <si>
    <t>RBGVB52</t>
  </si>
  <si>
    <t>RBGVB50</t>
  </si>
  <si>
    <t>RBGVB51</t>
  </si>
  <si>
    <t>RHRTB22</t>
  </si>
  <si>
    <t xml:space="preserve">RHRTB18 </t>
  </si>
  <si>
    <t>RHRTB23</t>
  </si>
  <si>
    <t>RHRTB42</t>
  </si>
  <si>
    <t>RMORB09</t>
  </si>
  <si>
    <t>RMORB10</t>
  </si>
  <si>
    <r>
      <t>RVPTB</t>
    </r>
    <r>
      <rPr>
        <sz val="12"/>
        <color rgb="FF0D0D0D"/>
        <rFont val="Arial Narrow"/>
        <family val="2"/>
        <charset val="238"/>
      </rPr>
      <t>55</t>
    </r>
  </si>
  <si>
    <t>A szellemi tulajdon védelme</t>
  </si>
  <si>
    <t>Gazdaságvédelmi büntetőeljárások ítélkezési gyakorlata</t>
  </si>
  <si>
    <t>Jogok, kötelezettségek és a biztonság a virtuális térben</t>
  </si>
  <si>
    <t>A schengeni egyezménnyel kapcsolatos rendészeti és biztonsági tanulmányok</t>
  </si>
  <si>
    <t>Határrendészeti igazgatási ismeretek</t>
  </si>
  <si>
    <t>Külföldiek ellenőrzése a schengeni térségben</t>
  </si>
  <si>
    <t xml:space="preserve">Forgalomellenőrzés és balesetmegelőzés Európában </t>
  </si>
  <si>
    <t>Alkalmazott termékazonosítási ismeretek</t>
  </si>
  <si>
    <t xml:space="preserve">Adatbiztonság </t>
  </si>
  <si>
    <t>Kiberbiztonság a kritikus infrasturktúrák vonatkozásában</t>
  </si>
  <si>
    <t>Kibervédelem a magánbiztonságban</t>
  </si>
  <si>
    <t xml:space="preserve">Stadionbiztonság </t>
  </si>
  <si>
    <t>RTKTB51</t>
  </si>
  <si>
    <t>G(Z)</t>
  </si>
  <si>
    <t>Bünteteőjog 1.</t>
  </si>
  <si>
    <t>Büntetőeljárás jog 3.</t>
  </si>
  <si>
    <t>Nemzetközi rendészet</t>
  </si>
  <si>
    <t>Bünteteőeljárás jog 1.</t>
  </si>
  <si>
    <t xml:space="preserve"> Bűnügyi szolgálati ismeretek 2.</t>
  </si>
  <si>
    <t>Bűnügyi hírszerzés elemzői támogatása 1.</t>
  </si>
  <si>
    <t>Gazdaságvédelmi pénzügyi jog 1.</t>
  </si>
  <si>
    <t>Gazdaságvédelmi szakismeretek 1</t>
  </si>
  <si>
    <t>Vámjog és külkereskedelmi technika 2.</t>
  </si>
  <si>
    <t xml:space="preserve">Humán információszerzés 1. </t>
  </si>
  <si>
    <t xml:space="preserve">Humán információszerzés 2. </t>
  </si>
  <si>
    <t xml:space="preserve">A bűnügyi hírszerzés elemzői támogatása 2. </t>
  </si>
  <si>
    <t xml:space="preserve">Nemzetbiztonsági ismeretek 2. </t>
  </si>
  <si>
    <t xml:space="preserve">Nemzetbiztonsági ismeretek 3. </t>
  </si>
  <si>
    <t xml:space="preserve">Titkos ügyiratkezelés 2. </t>
  </si>
  <si>
    <t xml:space="preserve">T-ellátmány gazdálkodás </t>
  </si>
  <si>
    <t xml:space="preserve">Technikai bűnügyi hírszerzés </t>
  </si>
  <si>
    <t xml:space="preserve">Gazdaságvédelmi pénzügyi jog 2. </t>
  </si>
  <si>
    <t xml:space="preserve">Gazdaságvédelmi pénzügyi jog 3. </t>
  </si>
  <si>
    <t xml:space="preserve">Gazdaságvédelmi pénzügyi jog 4. </t>
  </si>
  <si>
    <t xml:space="preserve">Gazdaságvédelmi szakismeretek 2. </t>
  </si>
  <si>
    <t xml:space="preserve">Gazdaságvédelmi szakismeretek 3. </t>
  </si>
  <si>
    <t xml:space="preserve">Gazdaságvédelmi szakismeretek 4. </t>
  </si>
  <si>
    <t xml:space="preserve">Bűnügyi szolgálati szakismeret </t>
  </si>
  <si>
    <t xml:space="preserve">Gazdasági szakismeretek (pny.) 2. </t>
  </si>
  <si>
    <t xml:space="preserve">Gazdasági szakismeretek (pny.) 3. </t>
  </si>
  <si>
    <t xml:space="preserve">Gazdasági szakismeretek (pny.) 4. </t>
  </si>
  <si>
    <t xml:space="preserve">Adóztatás (pny.) 2. </t>
  </si>
  <si>
    <t xml:space="preserve">Adóztatás (pny.) 3. </t>
  </si>
  <si>
    <t xml:space="preserve">Adóztatás (pny.) 4. </t>
  </si>
  <si>
    <t xml:space="preserve">Jövedéki- és adójog 2. </t>
  </si>
  <si>
    <t xml:space="preserve">Vámtarifa 2. </t>
  </si>
  <si>
    <t xml:space="preserve">Szabályzatismeret (pny.) </t>
  </si>
  <si>
    <t>RMMTB01</t>
  </si>
  <si>
    <t>RBGVB68</t>
  </si>
  <si>
    <t>RBGVB69</t>
  </si>
  <si>
    <t>Rendészet elmélete és rendészeti eszközrendszere</t>
  </si>
  <si>
    <t>F(Z)</t>
  </si>
  <si>
    <t>RVPTB80</t>
  </si>
  <si>
    <t>RVPTB81</t>
  </si>
  <si>
    <t>RJITB05</t>
  </si>
  <si>
    <t>RMORB17</t>
  </si>
  <si>
    <t>RMORB18</t>
  </si>
  <si>
    <t>BŰNÜGYI SZOLGÁLATI ISMERETEK és HUMÁN INFORMÁCIÓSZERZÉS ZV</t>
  </si>
  <si>
    <t>RVPTB99</t>
  </si>
  <si>
    <t>Szakterületi vezetői ismeretek</t>
  </si>
  <si>
    <t>Büntetőeljárás-jog 1.</t>
  </si>
  <si>
    <t>Büntetőeljárás-jog 2.</t>
  </si>
  <si>
    <t>Büntetőeljárás-jog 3.</t>
  </si>
  <si>
    <t>Kriminálpszichiátria</t>
  </si>
  <si>
    <t xml:space="preserve">A politikai demonstrációk demokratikus rendőri tömegkezelése </t>
  </si>
  <si>
    <t xml:space="preserve">A rendészeti elemző értékelő tevékenység </t>
  </si>
  <si>
    <t>Vizuális kommunikáció: lelki és társadalmi jelenségek filmen</t>
  </si>
  <si>
    <t>Szociális és életvezetési készségek</t>
  </si>
  <si>
    <t xml:space="preserve">A bűnirodalom rendőrei, rendőrségei és a történelmi felelősség </t>
  </si>
  <si>
    <t xml:space="preserve">A bűn (film)esztétikája </t>
  </si>
  <si>
    <t xml:space="preserve">Megszépített valóságok: az emlékezetpolitika útvesztőjében </t>
  </si>
  <si>
    <t xml:space="preserve">Sportrendészet </t>
  </si>
  <si>
    <t>Global Rape Culture – Globális szexuális erőszak kultúra</t>
  </si>
  <si>
    <t>Victimology – Viktimológia</t>
  </si>
  <si>
    <t>Kriminalisztikatörténet: Budapest és vidéki városok bűnös oldala</t>
  </si>
  <si>
    <t xml:space="preserve">Bűnügyi hírszerzés egykor és most 1. </t>
  </si>
  <si>
    <t xml:space="preserve">Bűnügyi hírszerzés egykor és most 2. </t>
  </si>
  <si>
    <t xml:space="preserve">Bűnügyi hírszerzés egykor és most 3. </t>
  </si>
  <si>
    <t xml:space="preserve">Híres bűnügyek felderítése </t>
  </si>
  <si>
    <t xml:space="preserve">TECHINT a bűnügyi felderítésben </t>
  </si>
  <si>
    <t xml:space="preserve">Kiberbűnözés és nyomozása </t>
  </si>
  <si>
    <t>Kiberbűnözés informatikai alapjai</t>
  </si>
  <si>
    <t xml:space="preserve">Etikus hekker a bűnüldözésben </t>
  </si>
  <si>
    <t xml:space="preserve">Csúcstechnológiai bűnözés és nyomozása </t>
  </si>
  <si>
    <t>Értékpapírjogi és tőkepiaci ismeretek</t>
  </si>
  <si>
    <t>Vagyonjogi kérdések a rendészeti tevékenységben</t>
  </si>
  <si>
    <t>Biztonságpolitika és migráció</t>
  </si>
  <si>
    <t>A gazdálkodással összefüggő bűncselekmények minősítése és jogalkalmazási problémái</t>
  </si>
  <si>
    <t>Speciális bűnügyi hírszerző ismeretek</t>
  </si>
  <si>
    <t>RKBTB56</t>
  </si>
  <si>
    <t>RKBTB57</t>
  </si>
  <si>
    <t>RMMTB09</t>
  </si>
  <si>
    <t>RMMTB08</t>
  </si>
  <si>
    <t>RRETB07</t>
  </si>
  <si>
    <t>RRETB06</t>
  </si>
  <si>
    <t>RRETB08</t>
  </si>
  <si>
    <t>RRETB09</t>
  </si>
  <si>
    <t>Undercover policing</t>
  </si>
  <si>
    <t>RBSTB01</t>
  </si>
  <si>
    <t>RBGVB70</t>
  </si>
  <si>
    <t>RBGVB72</t>
  </si>
  <si>
    <t>RBGVB73</t>
  </si>
  <si>
    <t>RBGVB74</t>
  </si>
  <si>
    <t>RKETB01</t>
  </si>
  <si>
    <t>RKETB02</t>
  </si>
  <si>
    <t>RKETB03</t>
  </si>
  <si>
    <t>RKETB04</t>
  </si>
  <si>
    <t>RKETB05</t>
  </si>
  <si>
    <t>RJITB07</t>
  </si>
  <si>
    <t>RJITB06</t>
  </si>
  <si>
    <t>RBATB27</t>
  </si>
  <si>
    <t>A bűntető jogszabály értelmezése</t>
  </si>
  <si>
    <t>RBÜAB14</t>
  </si>
  <si>
    <t>Büntetőjog a jogalkalmazásban</t>
  </si>
  <si>
    <t>RBÜAB15</t>
  </si>
  <si>
    <t>RBÜAB16</t>
  </si>
  <si>
    <t>A bűnözés legújabb tendenciáinak büntetőjogi kihívásai</t>
  </si>
  <si>
    <t>RBÜAB17</t>
  </si>
  <si>
    <t>RKROB04</t>
  </si>
  <si>
    <t>RKROB05</t>
  </si>
  <si>
    <t>RKMTB06</t>
  </si>
  <si>
    <t>érvényes 2018/2019-es tanévtől felmenő rendszerben.</t>
  </si>
  <si>
    <t>RBGVB75</t>
  </si>
  <si>
    <t>RBGVB71</t>
  </si>
  <si>
    <t>HHH1M07</t>
  </si>
  <si>
    <t>Ludovika Szabadegyetem</t>
  </si>
  <si>
    <t>VKMTB91</t>
  </si>
  <si>
    <t>KR</t>
  </si>
  <si>
    <t>Elsősegélynyújtás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</si>
</sst>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57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sz val="12"/>
      <name val="Arial CE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rgb="FF00B050"/>
      <name val="Arial Narrow"/>
      <family val="2"/>
      <charset val="238"/>
    </font>
    <font>
      <sz val="10"/>
      <color rgb="FF00B050"/>
      <name val="Arial CE"/>
      <charset val="238"/>
    </font>
    <font>
      <sz val="12"/>
      <color rgb="FF0D0D0D"/>
      <name val="Arial Narrow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4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4" fillId="0" borderId="0" applyFill="0" applyBorder="0" applyAlignment="0" applyProtection="0"/>
    <xf numFmtId="0" fontId="36" fillId="0" borderId="0"/>
    <xf numFmtId="0" fontId="36" fillId="0" borderId="0"/>
    <xf numFmtId="0" fontId="2" fillId="0" borderId="0"/>
    <xf numFmtId="0" fontId="1" fillId="0" borderId="0"/>
    <xf numFmtId="0" fontId="41" fillId="0" borderId="0"/>
    <xf numFmtId="0" fontId="34" fillId="0" borderId="0"/>
  </cellStyleXfs>
  <cellXfs count="606">
    <xf numFmtId="0" fontId="0" fillId="0" borderId="0" xfId="0"/>
    <xf numFmtId="0" fontId="26" fillId="4" borderId="12" xfId="40" applyFont="1" applyFill="1" applyBorder="1" applyAlignment="1" applyProtection="1">
      <alignment horizontal="center"/>
    </xf>
    <xf numFmtId="0" fontId="27" fillId="4" borderId="13" xfId="40" applyFont="1" applyFill="1" applyBorder="1" applyProtection="1"/>
    <xf numFmtId="0" fontId="26" fillId="4" borderId="14" xfId="40" applyFont="1" applyFill="1" applyBorder="1" applyAlignment="1" applyProtection="1">
      <alignment horizontal="center"/>
    </xf>
    <xf numFmtId="1" fontId="21" fillId="4" borderId="20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1" fillId="4" borderId="18" xfId="40" applyNumberFormat="1" applyFont="1" applyFill="1" applyBorder="1" applyAlignment="1" applyProtection="1">
      <alignment horizontal="center"/>
    </xf>
    <xf numFmtId="1" fontId="21" fillId="4" borderId="22" xfId="40" applyNumberFormat="1" applyFont="1" applyFill="1" applyBorder="1" applyAlignment="1" applyProtection="1">
      <alignment horizontal="center" vertical="center" shrinkToFit="1"/>
    </xf>
    <xf numFmtId="0" fontId="27" fillId="4" borderId="24" xfId="40" applyFont="1" applyFill="1" applyBorder="1" applyAlignment="1" applyProtection="1">
      <alignment horizontal="left"/>
    </xf>
    <xf numFmtId="0" fontId="27" fillId="4" borderId="10" xfId="40" applyFont="1" applyFill="1" applyBorder="1" applyProtection="1"/>
    <xf numFmtId="0" fontId="26" fillId="4" borderId="25" xfId="40" applyFont="1" applyFill="1" applyBorder="1" applyAlignment="1" applyProtection="1">
      <alignment horizontal="center"/>
    </xf>
    <xf numFmtId="1" fontId="23" fillId="4" borderId="10" xfId="40" applyNumberFormat="1" applyFont="1" applyFill="1" applyBorder="1" applyAlignment="1" applyProtection="1">
      <alignment horizontal="center"/>
    </xf>
    <xf numFmtId="0" fontId="26" fillId="4" borderId="29" xfId="40" applyFont="1" applyFill="1" applyBorder="1" applyAlignment="1" applyProtection="1">
      <alignment horizontal="center"/>
    </xf>
    <xf numFmtId="0" fontId="27" fillId="4" borderId="30" xfId="40" applyFont="1" applyFill="1" applyBorder="1" applyProtection="1"/>
    <xf numFmtId="0" fontId="23" fillId="4" borderId="29" xfId="40" applyFont="1" applyFill="1" applyBorder="1" applyAlignment="1" applyProtection="1">
      <alignment horizontal="center"/>
    </xf>
    <xf numFmtId="0" fontId="30" fillId="4" borderId="30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30" fillId="4" borderId="20" xfId="40" applyFont="1" applyFill="1" applyBorder="1" applyAlignment="1" applyProtection="1">
      <alignment horizontal="center"/>
    </xf>
    <xf numFmtId="1" fontId="21" fillId="4" borderId="42" xfId="40" applyNumberFormat="1" applyFont="1" applyFill="1" applyBorder="1" applyAlignment="1" applyProtection="1">
      <alignment horizontal="center"/>
    </xf>
    <xf numFmtId="1" fontId="21" fillId="4" borderId="43" xfId="40" applyNumberFormat="1" applyFont="1" applyFill="1" applyBorder="1" applyAlignment="1" applyProtection="1">
      <alignment horizontal="center"/>
    </xf>
    <xf numFmtId="0" fontId="30" fillId="4" borderId="42" xfId="40" applyFont="1" applyFill="1" applyBorder="1" applyAlignment="1" applyProtection="1">
      <alignment horizontal="center"/>
    </xf>
    <xf numFmtId="0" fontId="21" fillId="4" borderId="44" xfId="40" applyFont="1" applyFill="1" applyBorder="1" applyAlignment="1" applyProtection="1">
      <alignment horizontal="left" vertical="center" wrapText="1"/>
    </xf>
    <xf numFmtId="0" fontId="21" fillId="4" borderId="45" xfId="40" applyFont="1" applyFill="1" applyBorder="1" applyAlignment="1" applyProtection="1">
      <alignment horizontal="center"/>
    </xf>
    <xf numFmtId="0" fontId="23" fillId="4" borderId="46" xfId="40" applyFont="1" applyFill="1" applyBorder="1" applyAlignment="1" applyProtection="1">
      <alignment horizontal="center"/>
    </xf>
    <xf numFmtId="1" fontId="23" fillId="4" borderId="45" xfId="40" applyNumberFormat="1" applyFont="1" applyFill="1" applyBorder="1" applyAlignment="1" applyProtection="1">
      <alignment horizontal="center"/>
    </xf>
    <xf numFmtId="0" fontId="31" fillId="24" borderId="44" xfId="40" applyFont="1" applyFill="1" applyBorder="1" applyAlignment="1" applyProtection="1">
      <alignment horizontal="left" vertical="center" wrapText="1"/>
    </xf>
    <xf numFmtId="0" fontId="31" fillId="24" borderId="45" xfId="40" applyFont="1" applyFill="1" applyBorder="1" applyAlignment="1" applyProtection="1">
      <alignment horizontal="center"/>
    </xf>
    <xf numFmtId="0" fontId="25" fillId="24" borderId="47" xfId="40" applyFont="1" applyFill="1" applyBorder="1" applyAlignment="1" applyProtection="1">
      <alignment horizontal="center" vertical="center"/>
    </xf>
    <xf numFmtId="1" fontId="21" fillId="4" borderId="13" xfId="40" applyNumberFormat="1" applyFont="1" applyFill="1" applyBorder="1" applyAlignment="1" applyProtection="1">
      <alignment horizontal="center"/>
    </xf>
    <xf numFmtId="1" fontId="21" fillId="4" borderId="15" xfId="40" applyNumberFormat="1" applyFont="1" applyFill="1" applyBorder="1" applyAlignment="1" applyProtection="1">
      <alignment horizontal="center"/>
    </xf>
    <xf numFmtId="0" fontId="30" fillId="4" borderId="55" xfId="40" applyFont="1" applyFill="1" applyBorder="1" applyAlignment="1" applyProtection="1">
      <alignment horizontal="center"/>
    </xf>
    <xf numFmtId="0" fontId="21" fillId="4" borderId="55" xfId="40" applyFont="1" applyFill="1" applyBorder="1" applyProtection="1"/>
    <xf numFmtId="0" fontId="21" fillId="4" borderId="17" xfId="40" applyFont="1" applyFill="1" applyBorder="1" applyAlignment="1" applyProtection="1">
      <alignment horizontal="center"/>
    </xf>
    <xf numFmtId="0" fontId="21" fillId="4" borderId="20" xfId="40" applyFont="1" applyFill="1" applyBorder="1" applyProtection="1"/>
    <xf numFmtId="1" fontId="21" fillId="4" borderId="23" xfId="40" applyNumberFormat="1" applyFont="1" applyFill="1" applyBorder="1" applyAlignment="1" applyProtection="1">
      <alignment horizontal="center"/>
    </xf>
    <xf numFmtId="1" fontId="21" fillId="4" borderId="59" xfId="40" applyNumberFormat="1" applyFont="1" applyFill="1" applyBorder="1" applyAlignment="1" applyProtection="1">
      <alignment horizontal="center"/>
    </xf>
    <xf numFmtId="1" fontId="21" fillId="4" borderId="19" xfId="40" applyNumberFormat="1" applyFont="1" applyFill="1" applyBorder="1" applyAlignment="1" applyProtection="1">
      <alignment horizontal="center"/>
    </xf>
    <xf numFmtId="1" fontId="21" fillId="4" borderId="60" xfId="40" applyNumberFormat="1" applyFont="1" applyFill="1" applyBorder="1" applyAlignment="1" applyProtection="1">
      <alignment horizontal="center"/>
    </xf>
    <xf numFmtId="0" fontId="21" fillId="4" borderId="17" xfId="40" applyFont="1" applyFill="1" applyBorder="1" applyAlignment="1" applyProtection="1">
      <alignment horizontal="left"/>
    </xf>
    <xf numFmtId="0" fontId="28" fillId="4" borderId="20" xfId="40" applyFont="1" applyFill="1" applyBorder="1" applyProtection="1"/>
    <xf numFmtId="0" fontId="21" fillId="4" borderId="41" xfId="40" applyFont="1" applyFill="1" applyBorder="1" applyAlignment="1" applyProtection="1">
      <alignment horizontal="left"/>
    </xf>
    <xf numFmtId="0" fontId="21" fillId="4" borderId="42" xfId="40" applyFont="1" applyFill="1" applyBorder="1" applyProtection="1"/>
    <xf numFmtId="1" fontId="21" fillId="4" borderId="61" xfId="40" applyNumberFormat="1" applyFont="1" applyFill="1" applyBorder="1" applyAlignment="1" applyProtection="1">
      <alignment horizontal="center"/>
    </xf>
    <xf numFmtId="1" fontId="21" fillId="4" borderId="37" xfId="40" applyNumberFormat="1" applyFont="1" applyFill="1" applyBorder="1" applyAlignment="1" applyProtection="1">
      <alignment horizontal="center"/>
    </xf>
    <xf numFmtId="1" fontId="21" fillId="4" borderId="33" xfId="40" applyNumberFormat="1" applyFont="1" applyFill="1" applyBorder="1" applyAlignment="1" applyProtection="1">
      <alignment horizontal="center"/>
    </xf>
    <xf numFmtId="1" fontId="21" fillId="4" borderId="62" xfId="40" applyNumberFormat="1" applyFont="1" applyFill="1" applyBorder="1" applyAlignment="1" applyProtection="1">
      <alignment horizontal="center"/>
    </xf>
    <xf numFmtId="0" fontId="21" fillId="4" borderId="63" xfId="40" applyFont="1" applyFill="1" applyBorder="1" applyAlignment="1" applyProtection="1">
      <alignment horizontal="left"/>
    </xf>
    <xf numFmtId="1" fontId="21" fillId="4" borderId="56" xfId="40" applyNumberFormat="1" applyFont="1" applyFill="1" applyBorder="1" applyAlignment="1" applyProtection="1">
      <alignment horizontal="center"/>
    </xf>
    <xf numFmtId="1" fontId="21" fillId="4" borderId="64" xfId="40" applyNumberFormat="1" applyFont="1" applyFill="1" applyBorder="1" applyAlignment="1" applyProtection="1">
      <alignment horizontal="center"/>
    </xf>
    <xf numFmtId="1" fontId="21" fillId="4" borderId="65" xfId="40" applyNumberFormat="1" applyFont="1" applyFill="1" applyBorder="1" applyAlignment="1" applyProtection="1">
      <alignment horizontal="center"/>
    </xf>
    <xf numFmtId="1" fontId="21" fillId="4" borderId="66" xfId="40" applyNumberFormat="1" applyFont="1" applyFill="1" applyBorder="1" applyAlignment="1" applyProtection="1">
      <alignment horizontal="center"/>
    </xf>
    <xf numFmtId="1" fontId="21" fillId="4" borderId="67" xfId="40" applyNumberFormat="1" applyFont="1" applyFill="1" applyBorder="1" applyAlignment="1" applyProtection="1">
      <alignment horizontal="center"/>
    </xf>
    <xf numFmtId="0" fontId="25" fillId="24" borderId="44" xfId="40" applyFont="1" applyFill="1" applyBorder="1" applyAlignment="1" applyProtection="1">
      <alignment horizontal="center" vertical="center"/>
    </xf>
    <xf numFmtId="1" fontId="21" fillId="4" borderId="10" xfId="40" applyNumberFormat="1" applyFont="1" applyFill="1" applyBorder="1" applyAlignment="1" applyProtection="1">
      <alignment horizontal="center"/>
    </xf>
    <xf numFmtId="0" fontId="21" fillId="25" borderId="89" xfId="40" applyFont="1" applyFill="1" applyBorder="1" applyAlignment="1" applyProtection="1">
      <alignment horizontal="center"/>
    </xf>
    <xf numFmtId="0" fontId="21" fillId="25" borderId="91" xfId="40" applyFont="1" applyFill="1" applyBorder="1" applyAlignment="1" applyProtection="1">
      <alignment horizontal="center"/>
    </xf>
    <xf numFmtId="0" fontId="30" fillId="25" borderId="91" xfId="40" applyFont="1" applyFill="1" applyBorder="1" applyAlignment="1" applyProtection="1">
      <alignment horizontal="center"/>
    </xf>
    <xf numFmtId="0" fontId="30" fillId="25" borderId="98" xfId="40" applyFont="1" applyFill="1" applyBorder="1" applyAlignment="1" applyProtection="1">
      <alignment horizontal="center"/>
    </xf>
    <xf numFmtId="0" fontId="30" fillId="25" borderId="99" xfId="40" applyFont="1" applyFill="1" applyBorder="1" applyAlignment="1" applyProtection="1">
      <alignment horizontal="center"/>
    </xf>
    <xf numFmtId="0" fontId="21" fillId="4" borderId="20" xfId="40" applyFont="1" applyFill="1" applyBorder="1" applyAlignment="1" applyProtection="1">
      <alignment horizontal="center"/>
    </xf>
    <xf numFmtId="0" fontId="21" fillId="4" borderId="52" xfId="40" applyFont="1" applyFill="1" applyBorder="1" applyProtection="1"/>
    <xf numFmtId="0" fontId="21" fillId="4" borderId="53" xfId="40" applyFont="1" applyFill="1" applyBorder="1" applyProtection="1"/>
    <xf numFmtId="0" fontId="21" fillId="4" borderId="54" xfId="40" applyFont="1" applyFill="1" applyBorder="1" applyProtection="1"/>
    <xf numFmtId="0" fontId="21" fillId="4" borderId="42" xfId="40" applyFont="1" applyFill="1" applyBorder="1" applyAlignment="1" applyProtection="1">
      <alignment horizontal="center"/>
    </xf>
    <xf numFmtId="0" fontId="21" fillId="4" borderId="55" xfId="40" applyFont="1" applyFill="1" applyBorder="1" applyAlignment="1" applyProtection="1">
      <alignment horizontal="center"/>
    </xf>
    <xf numFmtId="0" fontId="30" fillId="25" borderId="101" xfId="40" applyFont="1" applyFill="1" applyBorder="1" applyAlignment="1" applyProtection="1">
      <alignment horizontal="center"/>
    </xf>
    <xf numFmtId="0" fontId="23" fillId="4" borderId="11" xfId="40" applyFont="1" applyFill="1" applyBorder="1" applyAlignment="1" applyProtection="1">
      <alignment horizontal="center" textRotation="90" wrapText="1"/>
    </xf>
    <xf numFmtId="0" fontId="23" fillId="4" borderId="10" xfId="40" applyFont="1" applyFill="1" applyBorder="1" applyAlignment="1" applyProtection="1">
      <alignment horizontal="center" textRotation="90" wrapText="1"/>
    </xf>
    <xf numFmtId="0" fontId="21" fillId="4" borderId="12" xfId="40" applyFont="1" applyFill="1" applyBorder="1" applyProtection="1"/>
    <xf numFmtId="0" fontId="21" fillId="4" borderId="15" xfId="40" applyFont="1" applyFill="1" applyBorder="1" applyProtection="1"/>
    <xf numFmtId="0" fontId="21" fillId="4" borderId="16" xfId="40" applyFont="1" applyFill="1" applyBorder="1" applyProtection="1"/>
    <xf numFmtId="1" fontId="23" fillId="4" borderId="11" xfId="40" applyNumberFormat="1" applyFont="1" applyFill="1" applyBorder="1" applyAlignment="1" applyProtection="1">
      <alignment horizontal="center"/>
    </xf>
    <xf numFmtId="1" fontId="23" fillId="4" borderId="26" xfId="40" applyNumberFormat="1" applyFont="1" applyFill="1" applyBorder="1" applyAlignment="1" applyProtection="1">
      <alignment horizontal="center"/>
    </xf>
    <xf numFmtId="1" fontId="38" fillId="4" borderId="38" xfId="40" applyNumberFormat="1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1" fontId="23" fillId="4" borderId="24" xfId="40" applyNumberFormat="1" applyFont="1" applyFill="1" applyBorder="1" applyAlignment="1" applyProtection="1">
      <alignment horizontal="center"/>
    </xf>
    <xf numFmtId="1" fontId="23" fillId="4" borderId="28" xfId="40" applyNumberFormat="1" applyFont="1" applyFill="1" applyBorder="1" applyAlignment="1" applyProtection="1">
      <alignment horizontal="center"/>
    </xf>
    <xf numFmtId="1" fontId="23" fillId="4" borderId="31" xfId="40" applyNumberFormat="1" applyFont="1" applyFill="1" applyBorder="1" applyAlignment="1" applyProtection="1">
      <alignment horizontal="center"/>
    </xf>
    <xf numFmtId="1" fontId="38" fillId="4" borderId="32" xfId="40" applyNumberFormat="1" applyFont="1" applyFill="1" applyBorder="1" applyAlignment="1" applyProtection="1">
      <alignment horizontal="center"/>
    </xf>
    <xf numFmtId="1" fontId="23" fillId="4" borderId="32" xfId="40" applyNumberFormat="1" applyFont="1" applyFill="1" applyBorder="1" applyAlignment="1" applyProtection="1">
      <alignment horizontal="center"/>
    </xf>
    <xf numFmtId="0" fontId="23" fillId="4" borderId="32" xfId="40" applyFont="1" applyFill="1" applyBorder="1" applyProtection="1"/>
    <xf numFmtId="1" fontId="38" fillId="4" borderId="74" xfId="40" applyNumberFormat="1" applyFont="1" applyFill="1" applyBorder="1" applyAlignment="1" applyProtection="1">
      <alignment horizontal="center"/>
    </xf>
    <xf numFmtId="0" fontId="23" fillId="4" borderId="74" xfId="40" applyFont="1" applyFill="1" applyBorder="1" applyProtection="1"/>
    <xf numFmtId="0" fontId="38" fillId="4" borderId="38" xfId="40" applyFont="1" applyFill="1" applyBorder="1" applyAlignment="1" applyProtection="1">
      <alignment horizontal="center"/>
    </xf>
    <xf numFmtId="0" fontId="38" fillId="4" borderId="27" xfId="40" applyFont="1" applyFill="1" applyBorder="1" applyAlignment="1" applyProtection="1">
      <alignment horizontal="center"/>
    </xf>
    <xf numFmtId="1" fontId="21" fillId="4" borderId="47" xfId="40" applyNumberFormat="1" applyFont="1" applyFill="1" applyBorder="1" applyAlignment="1" applyProtection="1">
      <alignment horizontal="center"/>
    </xf>
    <xf numFmtId="1" fontId="23" fillId="4" borderId="48" xfId="40" applyNumberFormat="1" applyFont="1" applyFill="1" applyBorder="1" applyAlignment="1" applyProtection="1">
      <alignment horizontal="center"/>
    </xf>
    <xf numFmtId="1" fontId="21" fillId="4" borderId="45" xfId="40" applyNumberFormat="1" applyFont="1" applyFill="1" applyBorder="1" applyAlignment="1" applyProtection="1">
      <alignment horizontal="center"/>
    </xf>
    <xf numFmtId="1" fontId="23" fillId="4" borderId="44" xfId="40" applyNumberFormat="1" applyFont="1" applyFill="1" applyBorder="1" applyAlignment="1" applyProtection="1">
      <alignment horizontal="center"/>
    </xf>
    <xf numFmtId="1" fontId="21" fillId="24" borderId="47" xfId="40" applyNumberFormat="1" applyFont="1" applyFill="1" applyBorder="1" applyAlignment="1" applyProtection="1">
      <alignment horizontal="center"/>
    </xf>
    <xf numFmtId="1" fontId="21" fillId="24" borderId="45" xfId="40" applyNumberFormat="1" applyFont="1" applyFill="1" applyBorder="1" applyAlignment="1" applyProtection="1">
      <alignment horizontal="center"/>
    </xf>
    <xf numFmtId="0" fontId="21" fillId="4" borderId="50" xfId="40" applyFont="1" applyFill="1" applyBorder="1" applyProtection="1"/>
    <xf numFmtId="0" fontId="21" fillId="4" borderId="51" xfId="40" applyFont="1" applyFill="1" applyBorder="1" applyProtection="1"/>
    <xf numFmtId="0" fontId="21" fillId="4" borderId="57" xfId="40" applyFont="1" applyFill="1" applyBorder="1" applyProtection="1"/>
    <xf numFmtId="0" fontId="21" fillId="4" borderId="58" xfId="40" applyFont="1" applyFill="1" applyBorder="1" applyProtection="1"/>
    <xf numFmtId="1" fontId="21" fillId="4" borderId="22" xfId="40" applyNumberFormat="1" applyFont="1" applyFill="1" applyBorder="1" applyProtection="1"/>
    <xf numFmtId="0" fontId="21" fillId="4" borderId="23" xfId="40" applyFont="1" applyFill="1" applyBorder="1" applyProtection="1"/>
    <xf numFmtId="0" fontId="21" fillId="4" borderId="59" xfId="40" applyFont="1" applyFill="1" applyBorder="1" applyProtection="1"/>
    <xf numFmtId="0" fontId="21" fillId="4" borderId="18" xfId="40" applyFont="1" applyFill="1" applyBorder="1" applyProtection="1"/>
    <xf numFmtId="0" fontId="21" fillId="4" borderId="60" xfId="40" applyFont="1" applyFill="1" applyBorder="1" applyProtection="1"/>
    <xf numFmtId="1" fontId="21" fillId="4" borderId="68" xfId="40" applyNumberFormat="1" applyFont="1" applyFill="1" applyBorder="1" applyProtection="1"/>
    <xf numFmtId="0" fontId="30" fillId="25" borderId="91" xfId="47" applyFont="1" applyFill="1" applyBorder="1" applyAlignment="1" applyProtection="1">
      <alignment horizontal="center"/>
    </xf>
    <xf numFmtId="1" fontId="23" fillId="4" borderId="70" xfId="40" applyNumberFormat="1" applyFont="1" applyFill="1" applyBorder="1" applyAlignment="1" applyProtection="1">
      <alignment horizontal="center"/>
    </xf>
    <xf numFmtId="0" fontId="24" fillId="4" borderId="0" xfId="40" applyFont="1" applyFill="1" applyBorder="1" applyAlignment="1" applyProtection="1">
      <alignment horizontal="center"/>
    </xf>
    <xf numFmtId="0" fontId="21" fillId="4" borderId="15" xfId="0" applyFont="1" applyFill="1" applyBorder="1" applyAlignment="1" applyProtection="1">
      <alignment horizontal="center" vertical="center" wrapText="1"/>
    </xf>
    <xf numFmtId="0" fontId="42" fillId="25" borderId="146" xfId="47" applyFont="1" applyFill="1" applyBorder="1" applyAlignment="1" applyProtection="1">
      <alignment horizontal="center" textRotation="90" wrapText="1"/>
    </xf>
    <xf numFmtId="0" fontId="42" fillId="25" borderId="147" xfId="47" applyFont="1" applyFill="1" applyBorder="1" applyAlignment="1" applyProtection="1">
      <alignment horizontal="center" textRotation="90"/>
    </xf>
    <xf numFmtId="0" fontId="42" fillId="25" borderId="147" xfId="47" applyFont="1" applyFill="1" applyBorder="1" applyAlignment="1" applyProtection="1">
      <alignment horizontal="center" textRotation="90" wrapText="1"/>
    </xf>
    <xf numFmtId="0" fontId="42" fillId="25" borderId="149" xfId="47" applyFont="1" applyFill="1" applyBorder="1" applyAlignment="1" applyProtection="1">
      <alignment horizontal="center" textRotation="90" wrapText="1"/>
    </xf>
    <xf numFmtId="0" fontId="27" fillId="26" borderId="152" xfId="47" applyFont="1" applyFill="1" applyBorder="1" applyAlignment="1" applyProtection="1">
      <alignment horizontal="left"/>
    </xf>
    <xf numFmtId="0" fontId="27" fillId="26" borderId="153" xfId="47" applyFont="1" applyFill="1" applyBorder="1" applyProtection="1"/>
    <xf numFmtId="0" fontId="26" fillId="26" borderId="112" xfId="47" applyFont="1" applyFill="1" applyBorder="1" applyAlignment="1" applyProtection="1">
      <alignment horizontal="center"/>
    </xf>
    <xf numFmtId="1" fontId="26" fillId="26" borderId="154" xfId="47" applyNumberFormat="1" applyFont="1" applyFill="1" applyBorder="1" applyAlignment="1" applyProtection="1">
      <alignment horizontal="center"/>
    </xf>
    <xf numFmtId="0" fontId="26" fillId="25" borderId="123" xfId="47" applyFont="1" applyFill="1" applyBorder="1" applyAlignment="1" applyProtection="1">
      <alignment horizontal="center"/>
    </xf>
    <xf numFmtId="0" fontId="27" fillId="25" borderId="156" xfId="47" applyFont="1" applyFill="1" applyBorder="1" applyProtection="1"/>
    <xf numFmtId="0" fontId="26" fillId="25" borderId="157" xfId="47" applyFont="1" applyFill="1" applyBorder="1" applyAlignment="1" applyProtection="1">
      <alignment horizontal="center"/>
    </xf>
    <xf numFmtId="1" fontId="26" fillId="25" borderId="158" xfId="47" applyNumberFormat="1" applyFont="1" applyFill="1" applyBorder="1" applyAlignment="1" applyProtection="1">
      <alignment horizontal="center"/>
    </xf>
    <xf numFmtId="1" fontId="44" fillId="25" borderId="159" xfId="47" applyNumberFormat="1" applyFont="1" applyFill="1" applyBorder="1" applyAlignment="1" applyProtection="1">
      <alignment horizontal="center"/>
    </xf>
    <xf numFmtId="1" fontId="26" fillId="25" borderId="159" xfId="47" applyNumberFormat="1" applyFont="1" applyFill="1" applyBorder="1" applyAlignment="1" applyProtection="1">
      <alignment horizontal="center"/>
    </xf>
    <xf numFmtId="0" fontId="26" fillId="25" borderId="159" xfId="47" applyFont="1" applyFill="1" applyBorder="1" applyProtection="1"/>
    <xf numFmtId="0" fontId="26" fillId="25" borderId="160" xfId="47" applyFont="1" applyFill="1" applyBorder="1" applyProtection="1"/>
    <xf numFmtId="1" fontId="26" fillId="25" borderId="0" xfId="47" applyNumberFormat="1" applyFont="1" applyFill="1" applyBorder="1" applyAlignment="1" applyProtection="1">
      <alignment horizontal="center"/>
    </xf>
    <xf numFmtId="0" fontId="26" fillId="25" borderId="161" xfId="47" applyFont="1" applyFill="1" applyBorder="1" applyProtection="1"/>
    <xf numFmtId="1" fontId="21" fillId="25" borderId="91" xfId="47" applyNumberFormat="1" applyFont="1" applyFill="1" applyBorder="1" applyAlignment="1" applyProtection="1">
      <alignment horizontal="center"/>
    </xf>
    <xf numFmtId="1" fontId="21" fillId="25" borderId="88" xfId="47" applyNumberFormat="1" applyFont="1" applyFill="1" applyBorder="1" applyAlignment="1" applyProtection="1">
      <alignment horizontal="center"/>
    </xf>
    <xf numFmtId="1" fontId="21" fillId="25" borderId="89" xfId="47" applyNumberFormat="1" applyFont="1" applyFill="1" applyBorder="1" applyAlignment="1" applyProtection="1">
      <alignment horizontal="center"/>
    </xf>
    <xf numFmtId="0" fontId="21" fillId="25" borderId="114" xfId="47" applyFont="1" applyFill="1" applyBorder="1" applyAlignment="1" applyProtection="1">
      <alignment horizontal="center"/>
    </xf>
    <xf numFmtId="1" fontId="26" fillId="25" borderId="147" xfId="47" applyNumberFormat="1" applyFont="1" applyFill="1" applyBorder="1" applyAlignment="1" applyProtection="1">
      <alignment horizontal="center"/>
    </xf>
    <xf numFmtId="0" fontId="27" fillId="25" borderId="148" xfId="47" applyFont="1" applyFill="1" applyBorder="1" applyAlignment="1" applyProtection="1">
      <alignment horizontal="center"/>
    </xf>
    <xf numFmtId="0" fontId="27" fillId="26" borderId="155" xfId="47" applyFont="1" applyFill="1" applyBorder="1" applyAlignment="1" applyProtection="1">
      <alignment horizontal="center"/>
    </xf>
    <xf numFmtId="1" fontId="26" fillId="26" borderId="152" xfId="47" applyNumberFormat="1" applyFont="1" applyFill="1" applyBorder="1" applyAlignment="1" applyProtection="1">
      <alignment horizontal="center"/>
    </xf>
    <xf numFmtId="0" fontId="23" fillId="25" borderId="123" xfId="47" applyFont="1" applyFill="1" applyBorder="1" applyAlignment="1" applyProtection="1">
      <alignment horizontal="center"/>
    </xf>
    <xf numFmtId="0" fontId="30" fillId="25" borderId="163" xfId="47" applyFont="1" applyFill="1" applyBorder="1" applyProtection="1"/>
    <xf numFmtId="0" fontId="23" fillId="25" borderId="0" xfId="47" applyFont="1" applyFill="1" applyBorder="1" applyAlignment="1" applyProtection="1">
      <alignment horizontal="center"/>
    </xf>
    <xf numFmtId="0" fontId="21" fillId="25" borderId="152" xfId="47" applyFont="1" applyFill="1" applyBorder="1" applyAlignment="1" applyProtection="1">
      <alignment horizontal="left" vertical="center" wrapText="1"/>
    </xf>
    <xf numFmtId="0" fontId="21" fillId="25" borderId="153" xfId="47" applyFont="1" applyFill="1" applyBorder="1" applyAlignment="1" applyProtection="1">
      <alignment horizontal="center"/>
    </xf>
    <xf numFmtId="0" fontId="23" fillId="25" borderId="155" xfId="47" applyFont="1" applyFill="1" applyBorder="1" applyAlignment="1" applyProtection="1">
      <alignment horizontal="center"/>
    </xf>
    <xf numFmtId="1" fontId="24" fillId="25" borderId="154" xfId="47" applyNumberFormat="1" applyFont="1" applyFill="1" applyBorder="1" applyAlignment="1" applyProtection="1">
      <alignment horizontal="center"/>
    </xf>
    <xf numFmtId="1" fontId="44" fillId="25" borderId="153" xfId="47" applyNumberFormat="1" applyFont="1" applyFill="1" applyBorder="1" applyAlignment="1" applyProtection="1">
      <alignment horizontal="center"/>
    </xf>
    <xf numFmtId="1" fontId="24" fillId="25" borderId="153" xfId="47" applyNumberFormat="1" applyFont="1" applyFill="1" applyBorder="1" applyAlignment="1" applyProtection="1">
      <alignment horizontal="center"/>
    </xf>
    <xf numFmtId="1" fontId="30" fillId="25" borderId="153" xfId="47" applyNumberFormat="1" applyFont="1" applyFill="1" applyBorder="1" applyAlignment="1" applyProtection="1">
      <alignment horizontal="center"/>
    </xf>
    <xf numFmtId="0" fontId="30" fillId="25" borderId="155" xfId="47" applyFont="1" applyFill="1" applyBorder="1" applyAlignment="1" applyProtection="1">
      <alignment horizontal="center"/>
    </xf>
    <xf numFmtId="1" fontId="24" fillId="25" borderId="165" xfId="47" applyNumberFormat="1" applyFont="1" applyFill="1" applyBorder="1" applyAlignment="1" applyProtection="1">
      <alignment horizontal="center"/>
    </xf>
    <xf numFmtId="0" fontId="30" fillId="25" borderId="153" xfId="47" applyFont="1" applyFill="1" applyBorder="1" applyAlignment="1" applyProtection="1">
      <alignment horizontal="center"/>
    </xf>
    <xf numFmtId="1" fontId="21" fillId="25" borderId="152" xfId="47" applyNumberFormat="1" applyFont="1" applyFill="1" applyBorder="1" applyAlignment="1" applyProtection="1">
      <alignment horizontal="center"/>
    </xf>
    <xf numFmtId="1" fontId="21" fillId="25" borderId="153" xfId="47" applyNumberFormat="1" applyFont="1" applyFill="1" applyBorder="1" applyAlignment="1" applyProtection="1">
      <alignment horizontal="center"/>
    </xf>
    <xf numFmtId="1" fontId="21" fillId="25" borderId="165" xfId="47" applyNumberFormat="1" applyFont="1" applyFill="1" applyBorder="1" applyAlignment="1" applyProtection="1">
      <alignment horizontal="center"/>
    </xf>
    <xf numFmtId="0" fontId="21" fillId="25" borderId="162" xfId="47" applyFont="1" applyFill="1" applyBorder="1" applyAlignment="1" applyProtection="1">
      <alignment horizontal="center"/>
    </xf>
    <xf numFmtId="0" fontId="21" fillId="25" borderId="123" xfId="47" applyFont="1" applyFill="1" applyBorder="1" applyAlignment="1" applyProtection="1">
      <alignment horizontal="left" vertical="center" wrapText="1"/>
    </xf>
    <xf numFmtId="0" fontId="21" fillId="25" borderId="163" xfId="47" applyFont="1" applyFill="1" applyBorder="1" applyAlignment="1" applyProtection="1">
      <alignment horizontal="center"/>
    </xf>
    <xf numFmtId="0" fontId="24" fillId="25" borderId="166" xfId="47" applyFont="1" applyFill="1" applyBorder="1" applyAlignment="1" applyProtection="1">
      <alignment horizontal="center"/>
    </xf>
    <xf numFmtId="1" fontId="24" fillId="25" borderId="167" xfId="47" applyNumberFormat="1" applyFont="1" applyFill="1" applyBorder="1" applyAlignment="1" applyProtection="1">
      <alignment horizontal="center"/>
    </xf>
    <xf numFmtId="1" fontId="44" fillId="25" borderId="168" xfId="47" applyNumberFormat="1" applyFont="1" applyFill="1" applyBorder="1" applyAlignment="1" applyProtection="1">
      <alignment horizontal="center"/>
    </xf>
    <xf numFmtId="1" fontId="24" fillId="25" borderId="168" xfId="47" applyNumberFormat="1" applyFont="1" applyFill="1" applyBorder="1" applyAlignment="1" applyProtection="1">
      <alignment horizontal="center"/>
    </xf>
    <xf numFmtId="1" fontId="30" fillId="25" borderId="168" xfId="47" applyNumberFormat="1" applyFont="1" applyFill="1" applyBorder="1" applyAlignment="1" applyProtection="1">
      <alignment horizontal="center"/>
    </xf>
    <xf numFmtId="0" fontId="30" fillId="25" borderId="169" xfId="47" applyFont="1" applyFill="1" applyBorder="1" applyAlignment="1" applyProtection="1">
      <alignment horizontal="center"/>
    </xf>
    <xf numFmtId="1" fontId="24" fillId="25" borderId="170" xfId="47" applyNumberFormat="1" applyFont="1" applyFill="1" applyBorder="1" applyAlignment="1" applyProtection="1">
      <alignment horizontal="center"/>
    </xf>
    <xf numFmtId="0" fontId="30" fillId="25" borderId="168" xfId="47" applyFont="1" applyFill="1" applyBorder="1" applyAlignment="1" applyProtection="1">
      <alignment horizontal="center"/>
    </xf>
    <xf numFmtId="1" fontId="21" fillId="25" borderId="103" xfId="47" applyNumberFormat="1" applyFont="1" applyFill="1" applyBorder="1" applyAlignment="1" applyProtection="1">
      <alignment horizontal="center"/>
    </xf>
    <xf numFmtId="0" fontId="21" fillId="25" borderId="117" xfId="47" applyFont="1" applyFill="1" applyBorder="1" applyAlignment="1" applyProtection="1">
      <alignment horizontal="center"/>
    </xf>
    <xf numFmtId="0" fontId="23" fillId="25" borderId="171" xfId="47" applyFont="1" applyFill="1" applyBorder="1" applyAlignment="1" applyProtection="1">
      <alignment horizontal="center"/>
    </xf>
    <xf numFmtId="0" fontId="30" fillId="25" borderId="172" xfId="47" applyFont="1" applyFill="1" applyBorder="1" applyProtection="1"/>
    <xf numFmtId="0" fontId="24" fillId="25" borderId="173" xfId="47" applyFont="1" applyFill="1" applyBorder="1" applyAlignment="1" applyProtection="1">
      <alignment horizontal="center"/>
    </xf>
    <xf numFmtId="1" fontId="21" fillId="25" borderId="134" xfId="47" applyNumberFormat="1" applyFont="1" applyFill="1" applyBorder="1" applyAlignment="1" applyProtection="1">
      <alignment horizontal="center"/>
    </xf>
    <xf numFmtId="0" fontId="36" fillId="25" borderId="95" xfId="47" applyFill="1" applyBorder="1" applyProtection="1"/>
    <xf numFmtId="0" fontId="36" fillId="25" borderId="90" xfId="47" applyFill="1" applyBorder="1" applyProtection="1"/>
    <xf numFmtId="0" fontId="36" fillId="25" borderId="164" xfId="47" applyFill="1" applyBorder="1" applyProtection="1"/>
    <xf numFmtId="0" fontId="36" fillId="25" borderId="138" xfId="47" applyFill="1" applyBorder="1" applyProtection="1"/>
    <xf numFmtId="0" fontId="36" fillId="25" borderId="139" xfId="47" applyFill="1" applyBorder="1" applyProtection="1"/>
    <xf numFmtId="0" fontId="36" fillId="25" borderId="140" xfId="47" applyFill="1" applyBorder="1" applyProtection="1"/>
    <xf numFmtId="0" fontId="21" fillId="25" borderId="88" xfId="47" applyFont="1" applyFill="1" applyBorder="1" applyAlignment="1" applyProtection="1">
      <alignment horizontal="left"/>
    </xf>
    <xf numFmtId="0" fontId="21" fillId="25" borderId="91" xfId="47" applyFont="1" applyFill="1" applyBorder="1" applyProtection="1"/>
    <xf numFmtId="1" fontId="21" fillId="25" borderId="142" xfId="47" applyNumberFormat="1" applyFont="1" applyFill="1" applyBorder="1" applyAlignment="1" applyProtection="1">
      <alignment horizontal="center"/>
    </xf>
    <xf numFmtId="1" fontId="21" fillId="25" borderId="90" xfId="47" applyNumberFormat="1" applyFont="1" applyFill="1" applyBorder="1" applyAlignment="1" applyProtection="1">
      <alignment horizontal="center"/>
    </xf>
    <xf numFmtId="1" fontId="21" fillId="25" borderId="92" xfId="47" applyNumberFormat="1" applyFont="1" applyFill="1" applyBorder="1" applyAlignment="1" applyProtection="1">
      <alignment horizontal="center"/>
    </xf>
    <xf numFmtId="1" fontId="21" fillId="25" borderId="95" xfId="47" applyNumberFormat="1" applyFont="1" applyFill="1" applyBorder="1" applyAlignment="1" applyProtection="1">
      <alignment horizontal="center"/>
    </xf>
    <xf numFmtId="1" fontId="36" fillId="25" borderId="114" xfId="47" applyNumberFormat="1" applyFill="1" applyBorder="1" applyProtection="1"/>
    <xf numFmtId="0" fontId="28" fillId="25" borderId="91" xfId="47" applyFont="1" applyFill="1" applyBorder="1" applyProtection="1"/>
    <xf numFmtId="0" fontId="36" fillId="25" borderId="142" xfId="47" applyFill="1" applyBorder="1" applyProtection="1"/>
    <xf numFmtId="0" fontId="36" fillId="25" borderId="89" xfId="47" applyFill="1" applyBorder="1" applyProtection="1"/>
    <xf numFmtId="1" fontId="45" fillId="25" borderId="114" xfId="47" applyNumberFormat="1" applyFont="1" applyFill="1" applyBorder="1" applyProtection="1"/>
    <xf numFmtId="0" fontId="41" fillId="25" borderId="90" xfId="50" applyFill="1" applyBorder="1" applyAlignment="1" applyProtection="1">
      <alignment horizontal="left" vertical="center" wrapText="1"/>
    </xf>
    <xf numFmtId="0" fontId="42" fillId="25" borderId="90" xfId="50" applyFont="1" applyFill="1" applyBorder="1" applyAlignment="1" applyProtection="1">
      <alignment horizontal="center" vertical="center" wrapText="1"/>
    </xf>
    <xf numFmtId="0" fontId="27" fillId="25" borderId="152" xfId="47" applyFont="1" applyFill="1" applyBorder="1" applyAlignment="1" applyProtection="1">
      <alignment horizontal="left"/>
    </xf>
    <xf numFmtId="0" fontId="27" fillId="25" borderId="153" xfId="47" applyFont="1" applyFill="1" applyBorder="1" applyProtection="1"/>
    <xf numFmtId="0" fontId="26" fillId="4" borderId="37" xfId="40" applyFont="1" applyFill="1" applyBorder="1" applyAlignment="1" applyProtection="1">
      <alignment horizontal="center"/>
    </xf>
    <xf numFmtId="1" fontId="40" fillId="4" borderId="20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 vertical="center"/>
    </xf>
    <xf numFmtId="1" fontId="21" fillId="4" borderId="20" xfId="40" applyNumberFormat="1" applyFont="1" applyFill="1" applyBorder="1" applyAlignment="1" applyProtection="1">
      <alignment horizontal="center" vertical="center"/>
    </xf>
    <xf numFmtId="1" fontId="21" fillId="4" borderId="18" xfId="40" applyNumberFormat="1" applyFont="1" applyFill="1" applyBorder="1" applyAlignment="1" applyProtection="1">
      <alignment horizontal="center" vertical="center"/>
    </xf>
    <xf numFmtId="1" fontId="40" fillId="25" borderId="91" xfId="47" applyNumberFormat="1" applyFont="1" applyFill="1" applyBorder="1" applyAlignment="1" applyProtection="1">
      <alignment horizontal="center"/>
    </xf>
    <xf numFmtId="0" fontId="34" fillId="25" borderId="90" xfId="51" applyFill="1" applyBorder="1" applyAlignment="1" applyProtection="1">
      <alignment horizontal="left" vertical="center" wrapText="1"/>
    </xf>
    <xf numFmtId="0" fontId="42" fillId="25" borderId="90" xfId="51" applyFont="1" applyFill="1" applyBorder="1" applyAlignment="1" applyProtection="1">
      <alignment horizontal="center" vertical="center" wrapText="1"/>
    </xf>
    <xf numFmtId="1" fontId="47" fillId="25" borderId="91" xfId="47" applyNumberFormat="1" applyFont="1" applyFill="1" applyBorder="1" applyAlignment="1" applyProtection="1">
      <alignment horizontal="center"/>
    </xf>
    <xf numFmtId="1" fontId="47" fillId="4" borderId="17" xfId="40" applyNumberFormat="1" applyFont="1" applyFill="1" applyBorder="1" applyAlignment="1" applyProtection="1">
      <alignment horizontal="center"/>
    </xf>
    <xf numFmtId="1" fontId="47" fillId="4" borderId="20" xfId="40" applyNumberFormat="1" applyFont="1" applyFill="1" applyBorder="1" applyAlignment="1" applyProtection="1">
      <alignment horizontal="center"/>
    </xf>
    <xf numFmtId="1" fontId="47" fillId="4" borderId="18" xfId="40" applyNumberFormat="1" applyFont="1" applyFill="1" applyBorder="1" applyAlignment="1" applyProtection="1">
      <alignment horizontal="center"/>
    </xf>
    <xf numFmtId="1" fontId="47" fillId="4" borderId="22" xfId="40" applyNumberFormat="1" applyFont="1" applyFill="1" applyBorder="1" applyAlignment="1" applyProtection="1">
      <alignment horizontal="center" vertical="center" shrinkToFit="1"/>
    </xf>
    <xf numFmtId="0" fontId="41" fillId="25" borderId="139" xfId="50" applyFill="1" applyBorder="1" applyAlignment="1" applyProtection="1">
      <alignment horizontal="left" vertical="center" wrapText="1"/>
    </xf>
    <xf numFmtId="0" fontId="34" fillId="25" borderId="139" xfId="51" applyFill="1" applyBorder="1" applyAlignment="1" applyProtection="1">
      <alignment horizontal="left" vertical="center" wrapText="1"/>
    </xf>
    <xf numFmtId="0" fontId="21" fillId="4" borderId="49" xfId="40" applyFont="1" applyFill="1" applyBorder="1" applyProtection="1"/>
    <xf numFmtId="0" fontId="21" fillId="4" borderId="61" xfId="40" applyFont="1" applyFill="1" applyBorder="1" applyProtection="1"/>
    <xf numFmtId="0" fontId="21" fillId="4" borderId="56" xfId="40" applyFont="1" applyFill="1" applyBorder="1" applyProtection="1"/>
    <xf numFmtId="0" fontId="24" fillId="4" borderId="47" xfId="40" applyFont="1" applyFill="1" applyBorder="1" applyAlignment="1" applyProtection="1">
      <alignment horizontal="center"/>
    </xf>
    <xf numFmtId="0" fontId="23" fillId="4" borderId="44" xfId="40" applyFont="1" applyFill="1" applyBorder="1" applyAlignment="1" applyProtection="1">
      <alignment horizontal="center"/>
    </xf>
    <xf numFmtId="0" fontId="30" fillId="25" borderId="91" xfId="40" applyFont="1" applyFill="1" applyBorder="1" applyAlignment="1" applyProtection="1">
      <alignment horizontal="center" vertical="center"/>
    </xf>
    <xf numFmtId="1" fontId="36" fillId="25" borderId="114" xfId="47" applyNumberFormat="1" applyFont="1" applyFill="1" applyBorder="1" applyProtection="1"/>
    <xf numFmtId="1" fontId="23" fillId="4" borderId="0" xfId="40" applyNumberFormat="1" applyFont="1" applyFill="1" applyBorder="1" applyAlignment="1" applyProtection="1">
      <alignment horizontal="center" vertical="center" shrinkToFit="1"/>
    </xf>
    <xf numFmtId="164" fontId="23" fillId="4" borderId="0" xfId="26" applyFont="1" applyFill="1" applyBorder="1" applyAlignment="1" applyProtection="1">
      <alignment horizontal="center" vertical="center"/>
    </xf>
    <xf numFmtId="164" fontId="23" fillId="4" borderId="36" xfId="26" applyFont="1" applyFill="1" applyBorder="1" applyAlignment="1" applyProtection="1">
      <alignment horizontal="center" vertical="center"/>
    </xf>
    <xf numFmtId="0" fontId="30" fillId="25" borderId="101" xfId="47" applyFont="1" applyFill="1" applyBorder="1" applyAlignment="1" applyProtection="1">
      <alignment horizontal="center"/>
    </xf>
    <xf numFmtId="1" fontId="21" fillId="4" borderId="91" xfId="40" applyNumberFormat="1" applyFont="1" applyFill="1" applyBorder="1" applyAlignment="1" applyProtection="1">
      <alignment horizontal="center"/>
    </xf>
    <xf numFmtId="0" fontId="24" fillId="4" borderId="158" xfId="40" applyFont="1" applyFill="1" applyBorder="1" applyAlignment="1" applyProtection="1">
      <alignment horizontal="center"/>
    </xf>
    <xf numFmtId="0" fontId="24" fillId="4" borderId="159" xfId="40" applyFont="1" applyFill="1" applyBorder="1" applyAlignment="1" applyProtection="1">
      <alignment horizontal="center"/>
    </xf>
    <xf numFmtId="0" fontId="24" fillId="4" borderId="192" xfId="40" applyFont="1" applyFill="1" applyBorder="1" applyAlignment="1" applyProtection="1">
      <alignment horizontal="center"/>
    </xf>
    <xf numFmtId="1" fontId="21" fillId="4" borderId="204" xfId="40" applyNumberFormat="1" applyFont="1" applyFill="1" applyBorder="1" applyAlignment="1" applyProtection="1">
      <alignment horizontal="center"/>
    </xf>
    <xf numFmtId="1" fontId="21" fillId="4" borderId="208" xfId="40" applyNumberFormat="1" applyFont="1" applyFill="1" applyBorder="1" applyAlignment="1" applyProtection="1">
      <alignment horizontal="center"/>
    </xf>
    <xf numFmtId="0" fontId="30" fillId="25" borderId="115" xfId="47" applyFont="1" applyFill="1" applyBorder="1" applyAlignment="1" applyProtection="1">
      <alignment horizontal="center"/>
    </xf>
    <xf numFmtId="1" fontId="21" fillId="4" borderId="115" xfId="40" applyNumberFormat="1" applyFont="1" applyFill="1" applyBorder="1" applyAlignment="1" applyProtection="1">
      <alignment horizontal="center"/>
    </xf>
    <xf numFmtId="1" fontId="21" fillId="4" borderId="101" xfId="40" applyNumberFormat="1" applyFont="1" applyFill="1" applyBorder="1" applyAlignment="1" applyProtection="1">
      <alignment horizontal="center"/>
    </xf>
    <xf numFmtId="1" fontId="23" fillId="4" borderId="74" xfId="40" applyNumberFormat="1" applyFont="1" applyFill="1" applyBorder="1" applyAlignment="1" applyProtection="1">
      <alignment horizontal="center"/>
    </xf>
    <xf numFmtId="0" fontId="23" fillId="4" borderId="10" xfId="40" applyFont="1" applyFill="1" applyBorder="1" applyAlignment="1" applyProtection="1">
      <alignment horizontal="center" textRotation="90"/>
    </xf>
    <xf numFmtId="0" fontId="25" fillId="4" borderId="84" xfId="40" applyFont="1" applyFill="1" applyBorder="1" applyAlignment="1" applyProtection="1">
      <alignment horizontal="center" vertical="center"/>
    </xf>
    <xf numFmtId="1" fontId="23" fillId="25" borderId="90" xfId="47" applyNumberFormat="1" applyFont="1" applyFill="1" applyBorder="1" applyAlignment="1" applyProtection="1">
      <alignment horizontal="center" vertical="center"/>
    </xf>
    <xf numFmtId="0" fontId="16" fillId="0" borderId="0" xfId="40" applyProtection="1"/>
    <xf numFmtId="0" fontId="29" fillId="0" borderId="0" xfId="40" applyFont="1" applyProtection="1"/>
    <xf numFmtId="0" fontId="21" fillId="0" borderId="88" xfId="40" applyFont="1" applyFill="1" applyBorder="1" applyAlignment="1" applyProtection="1">
      <alignment horizontal="center" vertical="center"/>
    </xf>
    <xf numFmtId="0" fontId="21" fillId="0" borderId="92" xfId="40" applyFont="1" applyFill="1" applyBorder="1" applyAlignment="1" applyProtection="1"/>
    <xf numFmtId="0" fontId="21" fillId="0" borderId="18" xfId="39" applyNumberFormat="1" applyFont="1" applyFill="1" applyBorder="1" applyAlignment="1" applyProtection="1">
      <alignment horizontal="center"/>
    </xf>
    <xf numFmtId="0" fontId="21" fillId="0" borderId="59" xfId="39" applyNumberFormat="1" applyFont="1" applyFill="1" applyBorder="1" applyAlignment="1" applyProtection="1">
      <alignment horizontal="center"/>
    </xf>
    <xf numFmtId="0" fontId="21" fillId="0" borderId="21" xfId="39" applyNumberFormat="1" applyFont="1" applyBorder="1" applyAlignment="1" applyProtection="1">
      <alignment horizontal="center"/>
    </xf>
    <xf numFmtId="0" fontId="21" fillId="0" borderId="18" xfId="39" applyNumberFormat="1" applyFont="1" applyBorder="1" applyAlignment="1" applyProtection="1">
      <alignment horizontal="center"/>
    </xf>
    <xf numFmtId="0" fontId="21" fillId="0" borderId="71" xfId="39" applyNumberFormat="1" applyFont="1" applyBorder="1" applyAlignment="1" applyProtection="1">
      <alignment horizontal="center"/>
    </xf>
    <xf numFmtId="0" fontId="21" fillId="0" borderId="59" xfId="39" applyNumberFormat="1" applyFont="1" applyBorder="1" applyAlignment="1" applyProtection="1">
      <alignment horizontal="center"/>
    </xf>
    <xf numFmtId="0" fontId="21" fillId="0" borderId="20" xfId="39" applyNumberFormat="1" applyFont="1" applyBorder="1" applyAlignment="1" applyProtection="1">
      <alignment horizontal="center"/>
    </xf>
    <xf numFmtId="0" fontId="21" fillId="0" borderId="19" xfId="39" applyNumberFormat="1" applyFont="1" applyBorder="1" applyAlignment="1" applyProtection="1">
      <alignment horizontal="center"/>
    </xf>
    <xf numFmtId="0" fontId="35" fillId="0" borderId="0" xfId="40" applyFont="1" applyProtection="1"/>
    <xf numFmtId="0" fontId="21" fillId="0" borderId="95" xfId="40" applyFont="1" applyFill="1" applyBorder="1" applyAlignment="1" applyProtection="1">
      <alignment horizontal="center" vertical="center"/>
    </xf>
    <xf numFmtId="0" fontId="21" fillId="0" borderId="92" xfId="40" applyFont="1" applyFill="1" applyBorder="1" applyAlignment="1" applyProtection="1">
      <alignment horizontal="left"/>
    </xf>
    <xf numFmtId="0" fontId="21" fillId="0" borderId="93" xfId="40" applyFont="1" applyFill="1" applyBorder="1" applyAlignment="1" applyProtection="1"/>
    <xf numFmtId="0" fontId="21" fillId="0" borderId="18" xfId="40" applyFont="1" applyBorder="1" applyAlignment="1" applyProtection="1">
      <alignment horizontal="center"/>
    </xf>
    <xf numFmtId="0" fontId="21" fillId="0" borderId="20" xfId="40" applyFont="1" applyBorder="1" applyAlignment="1" applyProtection="1">
      <alignment horizontal="center"/>
    </xf>
    <xf numFmtId="0" fontId="21" fillId="0" borderId="23" xfId="40" applyFont="1" applyFill="1" applyBorder="1" applyAlignment="1" applyProtection="1">
      <alignment horizontal="center"/>
    </xf>
    <xf numFmtId="0" fontId="21" fillId="0" borderId="21" xfId="40" applyFont="1" applyFill="1" applyBorder="1" applyAlignment="1" applyProtection="1">
      <alignment horizontal="center"/>
    </xf>
    <xf numFmtId="0" fontId="21" fillId="0" borderId="20" xfId="40" applyFont="1" applyFill="1" applyBorder="1" applyAlignment="1" applyProtection="1">
      <alignment horizontal="center"/>
    </xf>
    <xf numFmtId="0" fontId="21" fillId="0" borderId="19" xfId="40" applyFont="1" applyFill="1" applyBorder="1" applyAlignment="1" applyProtection="1">
      <alignment horizontal="center"/>
    </xf>
    <xf numFmtId="0" fontId="21" fillId="0" borderId="21" xfId="40" applyFont="1" applyBorder="1" applyAlignment="1" applyProtection="1">
      <alignment horizontal="center"/>
    </xf>
    <xf numFmtId="0" fontId="21" fillId="0" borderId="71" xfId="40" applyFont="1" applyFill="1" applyBorder="1" applyAlignment="1" applyProtection="1">
      <alignment horizontal="center"/>
    </xf>
    <xf numFmtId="0" fontId="21" fillId="0" borderId="20" xfId="39" applyFont="1" applyBorder="1" applyAlignment="1" applyProtection="1">
      <alignment horizontal="center"/>
    </xf>
    <xf numFmtId="0" fontId="21" fillId="0" borderId="21" xfId="39" applyNumberFormat="1" applyFont="1" applyFill="1" applyBorder="1" applyAlignment="1" applyProtection="1">
      <alignment horizontal="center"/>
    </xf>
    <xf numFmtId="0" fontId="21" fillId="0" borderId="20" xfId="39" applyNumberFormat="1" applyFont="1" applyFill="1" applyBorder="1" applyAlignment="1" applyProtection="1">
      <alignment horizontal="center"/>
    </xf>
    <xf numFmtId="0" fontId="21" fillId="0" borderId="20" xfId="39" applyFont="1" applyFill="1" applyBorder="1" applyAlignment="1" applyProtection="1">
      <alignment horizontal="center"/>
    </xf>
    <xf numFmtId="0" fontId="21" fillId="0" borderId="23" xfId="40" applyFont="1" applyBorder="1" applyAlignment="1" applyProtection="1">
      <alignment horizontal="center"/>
    </xf>
    <xf numFmtId="0" fontId="21" fillId="0" borderId="19" xfId="40" applyFont="1" applyBorder="1" applyAlignment="1" applyProtection="1">
      <alignment horizontal="center"/>
    </xf>
    <xf numFmtId="0" fontId="21" fillId="0" borderId="71" xfId="40" applyFont="1" applyBorder="1" applyAlignment="1" applyProtection="1">
      <alignment horizontal="center"/>
    </xf>
    <xf numFmtId="0" fontId="21" fillId="0" borderId="88" xfId="40" applyFont="1" applyBorder="1" applyAlignment="1" applyProtection="1">
      <alignment horizontal="center" vertical="center"/>
    </xf>
    <xf numFmtId="0" fontId="21" fillId="0" borderId="94" xfId="40" applyFont="1" applyFill="1" applyBorder="1" applyAlignment="1" applyProtection="1"/>
    <xf numFmtId="0" fontId="21" fillId="0" borderId="61" xfId="40" applyFont="1" applyFill="1" applyBorder="1" applyAlignment="1" applyProtection="1">
      <alignment horizontal="center"/>
    </xf>
    <xf numFmtId="0" fontId="21" fillId="0" borderId="33" xfId="40" applyFont="1" applyFill="1" applyBorder="1" applyAlignment="1" applyProtection="1">
      <alignment horizontal="center"/>
    </xf>
    <xf numFmtId="0" fontId="21" fillId="0" borderId="72" xfId="40" applyFont="1" applyFill="1" applyBorder="1" applyAlignment="1" applyProtection="1">
      <alignment horizontal="center"/>
    </xf>
    <xf numFmtId="0" fontId="40" fillId="0" borderId="18" xfId="39" applyNumberFormat="1" applyFont="1" applyBorder="1" applyAlignment="1" applyProtection="1">
      <alignment horizontal="center"/>
    </xf>
    <xf numFmtId="0" fontId="40" fillId="0" borderId="19" xfId="39" applyNumberFormat="1" applyFont="1" applyBorder="1" applyAlignment="1" applyProtection="1">
      <alignment horizontal="center"/>
    </xf>
    <xf numFmtId="0" fontId="21" fillId="0" borderId="96" xfId="40" applyFont="1" applyFill="1" applyBorder="1" applyAlignment="1" applyProtection="1"/>
    <xf numFmtId="0" fontId="21" fillId="0" borderId="92" xfId="0" applyFont="1" applyFill="1" applyBorder="1" applyAlignment="1" applyProtection="1">
      <alignment vertical="center" shrinkToFit="1"/>
    </xf>
    <xf numFmtId="0" fontId="21" fillId="0" borderId="97" xfId="40" applyFont="1" applyBorder="1" applyProtection="1"/>
    <xf numFmtId="0" fontId="21" fillId="0" borderId="19" xfId="39" applyNumberFormat="1" applyFont="1" applyFill="1" applyBorder="1" applyAlignment="1" applyProtection="1">
      <alignment horizontal="center"/>
    </xf>
    <xf numFmtId="0" fontId="21" fillId="0" borderId="118" xfId="40" applyFont="1" applyBorder="1" applyProtection="1"/>
    <xf numFmtId="0" fontId="21" fillId="0" borderId="92" xfId="40" applyFont="1" applyBorder="1" applyProtection="1"/>
    <xf numFmtId="0" fontId="25" fillId="24" borderId="45" xfId="0" applyFont="1" applyFill="1" applyBorder="1" applyAlignment="1" applyProtection="1">
      <alignment horizontal="center" vertical="center"/>
    </xf>
    <xf numFmtId="0" fontId="25" fillId="24" borderId="47" xfId="0" applyFont="1" applyFill="1" applyBorder="1" applyAlignment="1" applyProtection="1">
      <alignment horizontal="center" vertical="center"/>
    </xf>
    <xf numFmtId="1" fontId="23" fillId="24" borderId="69" xfId="0" applyNumberFormat="1" applyFont="1" applyFill="1" applyBorder="1" applyAlignment="1" applyProtection="1">
      <alignment horizontal="center" vertical="center"/>
    </xf>
    <xf numFmtId="1" fontId="23" fillId="24" borderId="27" xfId="0" applyNumberFormat="1" applyFont="1" applyFill="1" applyBorder="1" applyAlignment="1" applyProtection="1">
      <alignment horizontal="center" vertical="center"/>
    </xf>
    <xf numFmtId="1" fontId="23" fillId="24" borderId="44" xfId="0" applyNumberFormat="1" applyFont="1" applyFill="1" applyBorder="1" applyAlignment="1" applyProtection="1">
      <alignment horizontal="center" vertical="center"/>
    </xf>
    <xf numFmtId="0" fontId="33" fillId="0" borderId="0" xfId="40" applyFont="1" applyProtection="1"/>
    <xf numFmtId="0" fontId="21" fillId="4" borderId="39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1" fillId="4" borderId="40" xfId="0" applyFont="1" applyFill="1" applyBorder="1" applyAlignment="1" applyProtection="1">
      <alignment horizontal="center" vertical="center" wrapText="1"/>
    </xf>
    <xf numFmtId="1" fontId="21" fillId="0" borderId="21" xfId="40" applyNumberFormat="1" applyFont="1" applyFill="1" applyBorder="1" applyAlignment="1" applyProtection="1">
      <alignment horizontal="center"/>
    </xf>
    <xf numFmtId="1" fontId="21" fillId="0" borderId="20" xfId="40" applyNumberFormat="1" applyFont="1" applyFill="1" applyBorder="1" applyAlignment="1" applyProtection="1">
      <alignment horizontal="center"/>
    </xf>
    <xf numFmtId="1" fontId="21" fillId="0" borderId="19" xfId="40" applyNumberFormat="1" applyFont="1" applyFill="1" applyBorder="1" applyAlignment="1" applyProtection="1">
      <alignment horizontal="center"/>
    </xf>
    <xf numFmtId="1" fontId="21" fillId="0" borderId="22" xfId="40" applyNumberFormat="1" applyFont="1" applyFill="1" applyBorder="1" applyAlignment="1" applyProtection="1">
      <alignment horizontal="center"/>
    </xf>
    <xf numFmtId="0" fontId="16" fillId="0" borderId="0" xfId="40" applyFont="1" applyProtection="1"/>
    <xf numFmtId="0" fontId="21" fillId="0" borderId="95" xfId="47" applyFont="1" applyFill="1" applyBorder="1" applyAlignment="1" applyProtection="1">
      <alignment horizontal="center" vertical="center"/>
    </xf>
    <xf numFmtId="0" fontId="21" fillId="0" borderId="92" xfId="47" applyFont="1" applyBorder="1" applyProtection="1"/>
    <xf numFmtId="1" fontId="23" fillId="24" borderId="45" xfId="0" applyNumberFormat="1" applyFont="1" applyFill="1" applyBorder="1" applyAlignment="1" applyProtection="1">
      <alignment horizontal="center" vertical="center"/>
    </xf>
    <xf numFmtId="1" fontId="23" fillId="24" borderId="48" xfId="0" applyNumberFormat="1" applyFont="1" applyFill="1" applyBorder="1" applyAlignment="1" applyProtection="1">
      <alignment horizontal="center" vertical="center"/>
    </xf>
    <xf numFmtId="0" fontId="32" fillId="0" borderId="0" xfId="40" applyFont="1" applyProtection="1"/>
    <xf numFmtId="0" fontId="21" fillId="4" borderId="35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21" fillId="4" borderId="36" xfId="0" applyFont="1" applyFill="1" applyBorder="1" applyAlignment="1" applyProtection="1">
      <alignment horizontal="center" vertical="center" wrapText="1"/>
    </xf>
    <xf numFmtId="0" fontId="21" fillId="0" borderId="189" xfId="0" applyFont="1" applyBorder="1" applyAlignment="1" applyProtection="1">
      <alignment horizontal="center" vertical="center"/>
    </xf>
    <xf numFmtId="0" fontId="21" fillId="0" borderId="173" xfId="0" applyFont="1" applyBorder="1" applyAlignment="1" applyProtection="1">
      <alignment horizontal="left" vertical="center"/>
    </xf>
    <xf numFmtId="1" fontId="21" fillId="0" borderId="193" xfId="40" applyNumberFormat="1" applyFont="1" applyFill="1" applyBorder="1" applyAlignment="1" applyProtection="1">
      <alignment horizontal="center"/>
    </xf>
    <xf numFmtId="1" fontId="21" fillId="0" borderId="13" xfId="40" applyNumberFormat="1" applyFont="1" applyFill="1" applyBorder="1" applyAlignment="1" applyProtection="1">
      <alignment horizontal="center"/>
    </xf>
    <xf numFmtId="1" fontId="21" fillId="0" borderId="194" xfId="40" applyNumberFormat="1" applyFont="1" applyFill="1" applyBorder="1" applyAlignment="1" applyProtection="1">
      <alignment horizontal="center"/>
    </xf>
    <xf numFmtId="1" fontId="21" fillId="0" borderId="203" xfId="40" applyNumberFormat="1" applyFont="1" applyFill="1" applyBorder="1" applyAlignment="1" applyProtection="1">
      <alignment horizontal="center"/>
    </xf>
    <xf numFmtId="1" fontId="21" fillId="0" borderId="205" xfId="40" applyNumberFormat="1" applyFont="1" applyFill="1" applyBorder="1" applyAlignment="1" applyProtection="1">
      <alignment horizontal="center"/>
    </xf>
    <xf numFmtId="1" fontId="21" fillId="0" borderId="204" xfId="40" applyNumberFormat="1" applyFont="1" applyFill="1" applyBorder="1" applyAlignment="1" applyProtection="1">
      <alignment horizontal="center"/>
    </xf>
    <xf numFmtId="1" fontId="21" fillId="0" borderId="206" xfId="40" applyNumberFormat="1" applyFont="1" applyFill="1" applyBorder="1" applyAlignment="1" applyProtection="1">
      <alignment horizontal="center"/>
    </xf>
    <xf numFmtId="1" fontId="21" fillId="0" borderId="207" xfId="40" applyNumberFormat="1" applyFont="1" applyFill="1" applyBorder="1" applyAlignment="1" applyProtection="1">
      <alignment horizontal="center"/>
    </xf>
    <xf numFmtId="1" fontId="21" fillId="0" borderId="208" xfId="40" applyNumberFormat="1" applyFont="1" applyFill="1" applyBorder="1" applyAlignment="1" applyProtection="1">
      <alignment horizontal="center"/>
    </xf>
    <xf numFmtId="1" fontId="21" fillId="0" borderId="209" xfId="40" applyNumberFormat="1" applyFont="1" applyFill="1" applyBorder="1" applyAlignment="1" applyProtection="1">
      <alignment horizontal="center"/>
    </xf>
    <xf numFmtId="0" fontId="16" fillId="0" borderId="0" xfId="40" applyBorder="1" applyProtection="1"/>
    <xf numFmtId="0" fontId="21" fillId="0" borderId="88" xfId="0" applyFont="1" applyBorder="1" applyAlignment="1" applyProtection="1">
      <alignment horizontal="center" vertical="center"/>
    </xf>
    <xf numFmtId="0" fontId="21" fillId="0" borderId="142" xfId="0" applyFont="1" applyBorder="1" applyAlignment="1" applyProtection="1">
      <alignment horizontal="left" vertical="center"/>
    </xf>
    <xf numFmtId="1" fontId="21" fillId="0" borderId="195" xfId="40" applyNumberFormat="1" applyFont="1" applyFill="1" applyBorder="1" applyAlignment="1" applyProtection="1">
      <alignment horizontal="center"/>
    </xf>
    <xf numFmtId="1" fontId="21" fillId="0" borderId="15" xfId="40" applyNumberFormat="1" applyFont="1" applyFill="1" applyBorder="1" applyAlignment="1" applyProtection="1">
      <alignment horizontal="center"/>
    </xf>
    <xf numFmtId="1" fontId="21" fillId="0" borderId="196" xfId="40" applyNumberFormat="1" applyFont="1" applyFill="1" applyBorder="1" applyAlignment="1" applyProtection="1">
      <alignment horizontal="center"/>
    </xf>
    <xf numFmtId="1" fontId="21" fillId="0" borderId="100" xfId="40" applyNumberFormat="1" applyFont="1" applyFill="1" applyBorder="1" applyAlignment="1" applyProtection="1">
      <alignment horizontal="center"/>
    </xf>
    <xf numFmtId="1" fontId="21" fillId="0" borderId="199" xfId="40" applyNumberFormat="1" applyFont="1" applyFill="1" applyBorder="1" applyAlignment="1" applyProtection="1">
      <alignment horizontal="center"/>
    </xf>
    <xf numFmtId="1" fontId="21" fillId="0" borderId="200" xfId="40" applyNumberFormat="1" applyFont="1" applyFill="1" applyBorder="1" applyAlignment="1" applyProtection="1">
      <alignment horizontal="center"/>
    </xf>
    <xf numFmtId="0" fontId="21" fillId="0" borderId="142" xfId="0" applyFont="1" applyBorder="1" applyAlignment="1" applyProtection="1">
      <alignment horizontal="left" vertical="center" wrapText="1"/>
    </xf>
    <xf numFmtId="1" fontId="21" fillId="0" borderId="199" xfId="40" applyNumberFormat="1" applyFont="1" applyFill="1" applyBorder="1" applyAlignment="1" applyProtection="1">
      <alignment horizontal="center" vertical="center"/>
    </xf>
    <xf numFmtId="1" fontId="21" fillId="0" borderId="20" xfId="40" applyNumberFormat="1" applyFont="1" applyFill="1" applyBorder="1" applyAlignment="1" applyProtection="1">
      <alignment horizontal="center" vertical="center"/>
    </xf>
    <xf numFmtId="1" fontId="21" fillId="0" borderId="200" xfId="40" applyNumberFormat="1" applyFont="1" applyFill="1" applyBorder="1" applyAlignment="1" applyProtection="1">
      <alignment horizontal="center" vertical="center"/>
    </xf>
    <xf numFmtId="1" fontId="21" fillId="0" borderId="197" xfId="40" applyNumberFormat="1" applyFont="1" applyFill="1" applyBorder="1" applyAlignment="1" applyProtection="1">
      <alignment horizontal="center"/>
    </xf>
    <xf numFmtId="1" fontId="21" fillId="0" borderId="30" xfId="40" applyNumberFormat="1" applyFont="1" applyFill="1" applyBorder="1" applyAlignment="1" applyProtection="1">
      <alignment horizontal="center"/>
    </xf>
    <xf numFmtId="1" fontId="21" fillId="0" borderId="198" xfId="40" applyNumberFormat="1" applyFont="1" applyFill="1" applyBorder="1" applyAlignment="1" applyProtection="1">
      <alignment horizontal="center"/>
    </xf>
    <xf numFmtId="1" fontId="21" fillId="0" borderId="102" xfId="40" applyNumberFormat="1" applyFont="1" applyFill="1" applyBorder="1" applyAlignment="1" applyProtection="1">
      <alignment horizontal="center"/>
    </xf>
    <xf numFmtId="1" fontId="21" fillId="0" borderId="18" xfId="40" applyNumberFormat="1" applyFont="1" applyFill="1" applyBorder="1" applyAlignment="1" applyProtection="1">
      <alignment horizontal="center"/>
    </xf>
    <xf numFmtId="0" fontId="56" fillId="0" borderId="142" xfId="0" applyFont="1" applyBorder="1" applyAlignment="1" applyProtection="1">
      <alignment horizontal="justify" vertical="center"/>
    </xf>
    <xf numFmtId="0" fontId="21" fillId="0" borderId="142" xfId="0" applyFont="1" applyBorder="1" applyAlignment="1" applyProtection="1">
      <alignment horizontal="justify" vertical="center"/>
    </xf>
    <xf numFmtId="0" fontId="21" fillId="0" borderId="104" xfId="0" applyFont="1" applyBorder="1" applyAlignment="1" applyProtection="1">
      <alignment horizontal="center" vertical="center"/>
    </xf>
    <xf numFmtId="0" fontId="21" fillId="0" borderId="191" xfId="0" applyFont="1" applyBorder="1" applyAlignment="1" applyProtection="1">
      <alignment horizontal="justify" vertical="center"/>
    </xf>
    <xf numFmtId="1" fontId="21" fillId="0" borderId="201" xfId="40" applyNumberFormat="1" applyFont="1" applyFill="1" applyBorder="1" applyAlignment="1" applyProtection="1">
      <alignment horizontal="center"/>
    </xf>
    <xf numFmtId="1" fontId="21" fillId="0" borderId="42" xfId="40" applyNumberFormat="1" applyFont="1" applyFill="1" applyBorder="1" applyAlignment="1" applyProtection="1">
      <alignment horizontal="center"/>
    </xf>
    <xf numFmtId="1" fontId="21" fillId="0" borderId="202" xfId="40" applyNumberFormat="1" applyFont="1" applyFill="1" applyBorder="1" applyAlignment="1" applyProtection="1">
      <alignment horizontal="center"/>
    </xf>
    <xf numFmtId="1" fontId="21" fillId="0" borderId="43" xfId="40" applyNumberFormat="1" applyFont="1" applyFill="1" applyBorder="1" applyAlignment="1" applyProtection="1">
      <alignment horizontal="center"/>
    </xf>
    <xf numFmtId="1" fontId="21" fillId="0" borderId="141" xfId="40" applyNumberFormat="1" applyFont="1" applyFill="1" applyBorder="1" applyAlignment="1" applyProtection="1">
      <alignment horizontal="center"/>
    </xf>
    <xf numFmtId="1" fontId="21" fillId="0" borderId="91" xfId="40" applyNumberFormat="1" applyFont="1" applyFill="1" applyBorder="1" applyAlignment="1" applyProtection="1">
      <alignment horizontal="center"/>
    </xf>
    <xf numFmtId="1" fontId="21" fillId="0" borderId="92" xfId="40" applyNumberFormat="1" applyFont="1" applyFill="1" applyBorder="1" applyAlignment="1" applyProtection="1">
      <alignment horizontal="center"/>
    </xf>
    <xf numFmtId="0" fontId="55" fillId="0" borderId="88" xfId="0" applyFont="1" applyFill="1" applyBorder="1" applyAlignment="1" applyProtection="1">
      <alignment horizontal="center" vertical="center"/>
    </xf>
    <xf numFmtId="0" fontId="52" fillId="0" borderId="88" xfId="0" applyFont="1" applyBorder="1" applyAlignment="1" applyProtection="1">
      <alignment horizontal="center"/>
    </xf>
    <xf numFmtId="1" fontId="21" fillId="0" borderId="214" xfId="40" applyNumberFormat="1" applyFont="1" applyFill="1" applyBorder="1" applyAlignment="1" applyProtection="1">
      <alignment horizontal="center"/>
    </xf>
    <xf numFmtId="1" fontId="21" fillId="0" borderId="101" xfId="40" applyNumberFormat="1" applyFont="1" applyFill="1" applyBorder="1" applyAlignment="1" applyProtection="1">
      <alignment horizontal="center"/>
    </xf>
    <xf numFmtId="1" fontId="21" fillId="0" borderId="215" xfId="40" applyNumberFormat="1" applyFont="1" applyFill="1" applyBorder="1" applyAlignment="1" applyProtection="1">
      <alignment horizontal="center"/>
    </xf>
    <xf numFmtId="0" fontId="21" fillId="0" borderId="190" xfId="0" applyFont="1" applyBorder="1" applyAlignment="1" applyProtection="1">
      <alignment horizontal="center" vertical="center"/>
    </xf>
    <xf numFmtId="0" fontId="21" fillId="0" borderId="211" xfId="0" applyFont="1" applyBorder="1" applyAlignment="1" applyProtection="1">
      <alignment horizontal="justify" vertical="center"/>
    </xf>
    <xf numFmtId="1" fontId="21" fillId="0" borderId="212" xfId="40" applyNumberFormat="1" applyFont="1" applyFill="1" applyBorder="1" applyAlignment="1" applyProtection="1">
      <alignment horizontal="center"/>
    </xf>
    <xf numFmtId="1" fontId="21" fillId="0" borderId="115" xfId="40" applyNumberFormat="1" applyFont="1" applyFill="1" applyBorder="1" applyAlignment="1" applyProtection="1">
      <alignment horizontal="center"/>
    </xf>
    <xf numFmtId="1" fontId="21" fillId="0" borderId="213" xfId="40" applyNumberFormat="1" applyFont="1" applyFill="1" applyBorder="1" applyAlignment="1" applyProtection="1">
      <alignment horizontal="center"/>
    </xf>
    <xf numFmtId="0" fontId="21" fillId="0" borderId="123" xfId="47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left" vertical="center" wrapText="1"/>
    </xf>
    <xf numFmtId="1" fontId="21" fillId="0" borderId="98" xfId="40" applyNumberFormat="1" applyFont="1" applyFill="1" applyBorder="1" applyAlignment="1" applyProtection="1">
      <alignment horizontal="center"/>
    </xf>
    <xf numFmtId="0" fontId="21" fillId="0" borderId="98" xfId="40" applyFont="1" applyFill="1" applyBorder="1" applyAlignment="1" applyProtection="1">
      <alignment horizontal="center"/>
    </xf>
    <xf numFmtId="0" fontId="21" fillId="0" borderId="49" xfId="0" applyFont="1" applyFill="1" applyBorder="1" applyAlignment="1" applyProtection="1">
      <alignment horizontal="left" vertical="center" wrapText="1"/>
    </xf>
    <xf numFmtId="0" fontId="21" fillId="0" borderId="0" xfId="40" applyFont="1" applyFill="1" applyBorder="1" applyAlignment="1" applyProtection="1">
      <alignment horizontal="left"/>
    </xf>
    <xf numFmtId="0" fontId="28" fillId="0" borderId="0" xfId="40" applyFont="1" applyFill="1" applyBorder="1" applyProtection="1"/>
    <xf numFmtId="0" fontId="21" fillId="0" borderId="0" xfId="40" applyFont="1" applyBorder="1" applyProtection="1"/>
    <xf numFmtId="0" fontId="16" fillId="0" borderId="0" xfId="40" applyFont="1" applyFill="1" applyBorder="1" applyProtection="1"/>
    <xf numFmtId="0" fontId="21" fillId="0" borderId="0" xfId="40" applyFont="1" applyFill="1" applyAlignment="1" applyProtection="1">
      <alignment horizontal="left"/>
    </xf>
    <xf numFmtId="0" fontId="16" fillId="0" borderId="0" xfId="40" applyFont="1" applyFill="1" applyProtection="1"/>
    <xf numFmtId="0" fontId="21" fillId="0" borderId="0" xfId="40" applyFont="1" applyProtection="1"/>
    <xf numFmtId="0" fontId="21" fillId="0" borderId="0" xfId="40" applyFont="1" applyAlignment="1" applyProtection="1">
      <alignment horizontal="left"/>
    </xf>
    <xf numFmtId="0" fontId="36" fillId="0" borderId="0" xfId="47" applyProtection="1"/>
    <xf numFmtId="0" fontId="36" fillId="0" borderId="0" xfId="47" applyFill="1" applyProtection="1"/>
    <xf numFmtId="0" fontId="43" fillId="0" borderId="0" xfId="47" applyFont="1" applyProtection="1"/>
    <xf numFmtId="1" fontId="21" fillId="0" borderId="141" xfId="47" applyNumberFormat="1" applyFont="1" applyFill="1" applyBorder="1" applyAlignment="1" applyProtection="1">
      <alignment horizontal="center"/>
    </xf>
    <xf numFmtId="1" fontId="21" fillId="0" borderId="91" xfId="47" applyNumberFormat="1" applyFont="1" applyFill="1" applyBorder="1" applyAlignment="1" applyProtection="1">
      <alignment horizontal="center"/>
    </xf>
    <xf numFmtId="0" fontId="30" fillId="0" borderId="91" xfId="47" applyFont="1" applyFill="1" applyBorder="1" applyAlignment="1" applyProtection="1">
      <alignment horizontal="center"/>
    </xf>
    <xf numFmtId="0" fontId="30" fillId="0" borderId="92" xfId="47" applyFont="1" applyFill="1" applyBorder="1" applyAlignment="1" applyProtection="1">
      <alignment horizontal="center"/>
    </xf>
    <xf numFmtId="0" fontId="21" fillId="0" borderId="92" xfId="47" applyFont="1" applyFill="1" applyBorder="1" applyAlignment="1" applyProtection="1">
      <alignment horizontal="left"/>
    </xf>
    <xf numFmtId="0" fontId="21" fillId="0" borderId="142" xfId="47" applyFont="1" applyFill="1" applyBorder="1" applyAlignment="1" applyProtection="1">
      <alignment horizontal="left"/>
    </xf>
    <xf numFmtId="1" fontId="47" fillId="0" borderId="141" xfId="47" applyNumberFormat="1" applyFont="1" applyFill="1" applyBorder="1" applyAlignment="1" applyProtection="1">
      <alignment horizontal="center"/>
    </xf>
    <xf numFmtId="1" fontId="47" fillId="0" borderId="91" xfId="47" applyNumberFormat="1" applyFont="1" applyFill="1" applyBorder="1" applyAlignment="1" applyProtection="1">
      <alignment horizontal="center"/>
    </xf>
    <xf numFmtId="0" fontId="49" fillId="0" borderId="91" xfId="47" applyFont="1" applyFill="1" applyBorder="1" applyAlignment="1" applyProtection="1">
      <alignment horizontal="center"/>
    </xf>
    <xf numFmtId="0" fontId="49" fillId="0" borderId="92" xfId="47" applyFont="1" applyFill="1" applyBorder="1" applyAlignment="1" applyProtection="1">
      <alignment horizontal="center"/>
    </xf>
    <xf numFmtId="0" fontId="50" fillId="0" borderId="0" xfId="47" applyFont="1" applyProtection="1"/>
    <xf numFmtId="0" fontId="21" fillId="0" borderId="92" xfId="47" applyFont="1" applyFill="1" applyBorder="1" applyAlignment="1" applyProtection="1">
      <alignment horizontal="left" vertical="center"/>
    </xf>
    <xf numFmtId="0" fontId="21" fillId="0" borderId="92" xfId="47" applyFont="1" applyFill="1" applyBorder="1" applyAlignment="1" applyProtection="1">
      <alignment horizontal="left" wrapText="1"/>
    </xf>
    <xf numFmtId="0" fontId="21" fillId="0" borderId="95" xfId="47" applyFont="1" applyFill="1" applyBorder="1" applyAlignment="1" applyProtection="1">
      <alignment horizontal="center"/>
    </xf>
    <xf numFmtId="0" fontId="21" fillId="0" borderId="90" xfId="47" applyFont="1" applyFill="1" applyBorder="1" applyProtection="1"/>
    <xf numFmtId="1" fontId="21" fillId="0" borderId="133" xfId="47" applyNumberFormat="1" applyFont="1" applyFill="1" applyBorder="1" applyAlignment="1" applyProtection="1">
      <alignment horizontal="center"/>
    </xf>
    <xf numFmtId="1" fontId="21" fillId="0" borderId="134" xfId="47" applyNumberFormat="1" applyFont="1" applyFill="1" applyBorder="1" applyAlignment="1" applyProtection="1">
      <alignment horizontal="center"/>
    </xf>
    <xf numFmtId="1" fontId="21" fillId="0" borderId="135" xfId="47" applyNumberFormat="1" applyFont="1" applyFill="1" applyBorder="1" applyAlignment="1" applyProtection="1">
      <alignment horizontal="center"/>
    </xf>
    <xf numFmtId="1" fontId="21" fillId="0" borderId="136" xfId="47" applyNumberFormat="1" applyFont="1" applyFill="1" applyBorder="1" applyAlignment="1" applyProtection="1">
      <alignment horizontal="center"/>
    </xf>
    <xf numFmtId="1" fontId="21" fillId="0" borderId="137" xfId="47" applyNumberFormat="1" applyFont="1" applyFill="1" applyBorder="1" applyAlignment="1" applyProtection="1">
      <alignment horizontal="center"/>
    </xf>
    <xf numFmtId="0" fontId="36" fillId="0" borderId="0" xfId="47" applyBorder="1" applyProtection="1"/>
    <xf numFmtId="0" fontId="21" fillId="0" borderId="186" xfId="47" applyFont="1" applyFill="1" applyBorder="1" applyAlignment="1" applyProtection="1">
      <alignment horizontal="center" vertical="center"/>
    </xf>
    <xf numFmtId="1" fontId="21" fillId="0" borderId="182" xfId="40" applyNumberFormat="1" applyFont="1" applyFill="1" applyBorder="1" applyAlignment="1" applyProtection="1">
      <alignment horizontal="center"/>
    </xf>
    <xf numFmtId="0" fontId="21" fillId="0" borderId="42" xfId="40" applyFont="1" applyFill="1" applyBorder="1" applyAlignment="1" applyProtection="1">
      <alignment horizontal="center"/>
    </xf>
    <xf numFmtId="0" fontId="21" fillId="0" borderId="185" xfId="40" applyFont="1" applyFill="1" applyBorder="1" applyAlignment="1" applyProtection="1">
      <alignment horizontal="center"/>
    </xf>
    <xf numFmtId="0" fontId="21" fillId="0" borderId="43" xfId="40" applyFont="1" applyFill="1" applyBorder="1" applyAlignment="1" applyProtection="1">
      <alignment horizontal="center"/>
    </xf>
    <xf numFmtId="0" fontId="21" fillId="0" borderId="92" xfId="40" applyFont="1" applyFill="1" applyBorder="1" applyAlignment="1" applyProtection="1">
      <alignment horizontal="center"/>
    </xf>
    <xf numFmtId="0" fontId="21" fillId="0" borderId="22" xfId="40" applyFont="1" applyFill="1" applyBorder="1" applyAlignment="1" applyProtection="1">
      <alignment horizontal="center"/>
    </xf>
    <xf numFmtId="0" fontId="21" fillId="0" borderId="103" xfId="47" applyFont="1" applyFill="1" applyBorder="1" applyAlignment="1" applyProtection="1">
      <alignment horizontal="center"/>
    </xf>
    <xf numFmtId="1" fontId="21" fillId="0" borderId="183" xfId="40" applyNumberFormat="1" applyFont="1" applyFill="1" applyBorder="1" applyAlignment="1" applyProtection="1">
      <alignment horizontal="center"/>
    </xf>
    <xf numFmtId="0" fontId="21" fillId="0" borderId="187" xfId="40" applyFont="1" applyFill="1" applyBorder="1" applyAlignment="1" applyProtection="1">
      <alignment horizontal="center"/>
    </xf>
    <xf numFmtId="0" fontId="21" fillId="0" borderId="181" xfId="47" applyFont="1" applyFill="1" applyBorder="1" applyAlignment="1" applyProtection="1">
      <alignment horizontal="center"/>
    </xf>
    <xf numFmtId="1" fontId="21" fillId="0" borderId="184" xfId="40" applyNumberFormat="1" applyFont="1" applyFill="1" applyBorder="1" applyAlignment="1" applyProtection="1">
      <alignment horizontal="center"/>
    </xf>
    <xf numFmtId="1" fontId="21" fillId="0" borderId="55" xfId="40" applyNumberFormat="1" applyFont="1" applyFill="1" applyBorder="1" applyAlignment="1" applyProtection="1">
      <alignment horizontal="center"/>
    </xf>
    <xf numFmtId="0" fontId="21" fillId="0" borderId="55" xfId="40" applyFont="1" applyFill="1" applyBorder="1" applyAlignment="1" applyProtection="1">
      <alignment horizontal="center"/>
    </xf>
    <xf numFmtId="0" fontId="21" fillId="0" borderId="66" xfId="40" applyFont="1" applyFill="1" applyBorder="1" applyAlignment="1" applyProtection="1">
      <alignment horizontal="center"/>
    </xf>
    <xf numFmtId="0" fontId="21" fillId="0" borderId="65" xfId="40" applyFont="1" applyFill="1" applyBorder="1" applyAlignment="1" applyProtection="1">
      <alignment horizontal="center"/>
    </xf>
    <xf numFmtId="1" fontId="21" fillId="0" borderId="65" xfId="40" applyNumberFormat="1" applyFont="1" applyFill="1" applyBorder="1" applyAlignment="1" applyProtection="1">
      <alignment horizontal="center"/>
    </xf>
    <xf numFmtId="0" fontId="21" fillId="0" borderId="188" xfId="40" applyFont="1" applyFill="1" applyBorder="1" applyAlignment="1" applyProtection="1">
      <alignment horizontal="center"/>
    </xf>
    <xf numFmtId="1" fontId="21" fillId="0" borderId="178" xfId="40" applyNumberFormat="1" applyFont="1" applyFill="1" applyBorder="1" applyAlignment="1" applyProtection="1">
      <alignment horizontal="center"/>
    </xf>
    <xf numFmtId="0" fontId="21" fillId="0" borderId="179" xfId="40" applyFont="1" applyFill="1" applyBorder="1" applyAlignment="1" applyProtection="1">
      <alignment horizontal="center"/>
    </xf>
    <xf numFmtId="0" fontId="21" fillId="0" borderId="180" xfId="40" applyFont="1" applyFill="1" applyBorder="1" applyAlignment="1" applyProtection="1">
      <alignment horizontal="center"/>
    </xf>
    <xf numFmtId="0" fontId="21" fillId="0" borderId="0" xfId="47" applyFont="1" applyFill="1" applyBorder="1" applyAlignment="1" applyProtection="1">
      <alignment horizontal="left"/>
    </xf>
    <xf numFmtId="0" fontId="28" fillId="0" borderId="0" xfId="47" applyFont="1" applyFill="1" applyBorder="1" applyProtection="1"/>
    <xf numFmtId="0" fontId="36" fillId="0" borderId="0" xfId="47" applyFill="1" applyBorder="1" applyProtection="1"/>
    <xf numFmtId="0" fontId="21" fillId="0" borderId="0" xfId="47" applyFont="1" applyFill="1" applyAlignment="1" applyProtection="1">
      <alignment horizontal="left"/>
    </xf>
    <xf numFmtId="0" fontId="21" fillId="0" borderId="0" xfId="47" applyFont="1" applyAlignment="1" applyProtection="1">
      <alignment horizontal="left"/>
    </xf>
    <xf numFmtId="0" fontId="21" fillId="0" borderId="94" xfId="47" applyFont="1" applyFill="1" applyBorder="1" applyAlignment="1" applyProtection="1">
      <alignment horizontal="left"/>
    </xf>
    <xf numFmtId="0" fontId="21" fillId="0" borderId="72" xfId="39" applyNumberFormat="1" applyFont="1" applyBorder="1" applyAlignment="1" applyProtection="1">
      <alignment horizontal="center"/>
    </xf>
    <xf numFmtId="1" fontId="40" fillId="0" borderId="141" xfId="47" applyNumberFormat="1" applyFont="1" applyFill="1" applyBorder="1" applyAlignment="1" applyProtection="1">
      <alignment horizontal="center"/>
    </xf>
    <xf numFmtId="0" fontId="21" fillId="0" borderId="92" xfId="47" applyFont="1" applyBorder="1" applyAlignment="1" applyProtection="1">
      <alignment wrapText="1"/>
    </xf>
    <xf numFmtId="1" fontId="40" fillId="0" borderId="91" xfId="47" applyNumberFormat="1" applyFont="1" applyFill="1" applyBorder="1" applyAlignment="1" applyProtection="1">
      <alignment horizontal="center"/>
    </xf>
    <xf numFmtId="0" fontId="48" fillId="0" borderId="91" xfId="47" applyFont="1" applyFill="1" applyBorder="1" applyAlignment="1" applyProtection="1">
      <alignment horizontal="center"/>
    </xf>
    <xf numFmtId="0" fontId="48" fillId="0" borderId="92" xfId="47" applyFont="1" applyFill="1" applyBorder="1" applyAlignment="1" applyProtection="1">
      <alignment horizontal="center"/>
    </xf>
    <xf numFmtId="0" fontId="21" fillId="0" borderId="92" xfId="40" applyFont="1" applyFill="1" applyBorder="1" applyAlignment="1" applyProtection="1">
      <alignment horizontal="left" vertical="center"/>
    </xf>
    <xf numFmtId="0" fontId="21" fillId="0" borderId="142" xfId="47" applyFont="1" applyFill="1" applyBorder="1" applyAlignment="1" applyProtection="1">
      <alignment horizontal="left" vertical="center"/>
    </xf>
    <xf numFmtId="0" fontId="21" fillId="0" borderId="92" xfId="47" applyFont="1" applyBorder="1" applyAlignment="1" applyProtection="1">
      <alignment horizontal="left" vertical="center"/>
    </xf>
    <xf numFmtId="0" fontId="21" fillId="0" borderId="19" xfId="40" applyFont="1" applyFill="1" applyBorder="1" applyAlignment="1" applyProtection="1">
      <alignment horizontal="left" vertical="center"/>
    </xf>
    <xf numFmtId="0" fontId="40" fillId="0" borderId="19" xfId="40" applyFont="1" applyFill="1" applyBorder="1" applyAlignment="1" applyProtection="1">
      <alignment horizontal="left" vertical="center"/>
    </xf>
    <xf numFmtId="0" fontId="36" fillId="0" borderId="0" xfId="46" applyProtection="1"/>
    <xf numFmtId="0" fontId="24" fillId="0" borderId="112" xfId="46" applyFont="1" applyFill="1" applyBorder="1" applyAlignment="1" applyProtection="1">
      <alignment horizontal="center"/>
    </xf>
    <xf numFmtId="0" fontId="24" fillId="0" borderId="113" xfId="46" applyFont="1" applyFill="1" applyBorder="1" applyAlignment="1" applyProtection="1">
      <alignment horizontal="center"/>
    </xf>
    <xf numFmtId="0" fontId="30" fillId="0" borderId="88" xfId="47" applyFont="1" applyFill="1" applyBorder="1" applyAlignment="1" applyProtection="1">
      <alignment horizontal="center" vertical="center"/>
    </xf>
    <xf numFmtId="0" fontId="30" fillId="0" borderId="91" xfId="47" applyFont="1" applyFill="1" applyBorder="1" applyAlignment="1" applyProtection="1"/>
    <xf numFmtId="0" fontId="30" fillId="0" borderId="91" xfId="47" applyFont="1" applyFill="1" applyBorder="1" applyAlignment="1" applyProtection="1">
      <alignment horizontal="center" vertical="center"/>
    </xf>
    <xf numFmtId="0" fontId="30" fillId="0" borderId="114" xfId="47" applyFont="1" applyFill="1" applyBorder="1" applyAlignment="1" applyProtection="1"/>
    <xf numFmtId="0" fontId="37" fillId="0" borderId="0" xfId="46" applyFont="1" applyProtection="1"/>
    <xf numFmtId="0" fontId="30" fillId="0" borderId="103" xfId="47" applyFont="1" applyFill="1" applyBorder="1" applyAlignment="1" applyProtection="1">
      <alignment horizontal="center" vertical="center"/>
    </xf>
    <xf numFmtId="0" fontId="30" fillId="0" borderId="98" xfId="47" applyFont="1" applyFill="1" applyBorder="1" applyAlignment="1" applyProtection="1"/>
    <xf numFmtId="0" fontId="30" fillId="0" borderId="98" xfId="47" applyFont="1" applyFill="1" applyBorder="1" applyAlignment="1" applyProtection="1">
      <alignment horizontal="center" vertical="center"/>
    </xf>
    <xf numFmtId="0" fontId="30" fillId="0" borderId="117" xfId="47" applyFont="1" applyFill="1" applyBorder="1" applyAlignment="1" applyProtection="1"/>
    <xf numFmtId="0" fontId="30" fillId="0" borderId="142" xfId="47" applyFont="1" applyFill="1" applyBorder="1" applyAlignment="1" applyProtection="1"/>
    <xf numFmtId="0" fontId="30" fillId="0" borderId="91" xfId="46" applyFont="1" applyFill="1" applyBorder="1" applyAlignment="1" applyProtection="1">
      <alignment horizontal="center"/>
    </xf>
    <xf numFmtId="0" fontId="30" fillId="0" borderId="114" xfId="46" applyFont="1" applyFill="1" applyBorder="1" applyAlignment="1" applyProtection="1">
      <alignment horizontal="left"/>
    </xf>
    <xf numFmtId="0" fontId="30" fillId="0" borderId="91" xfId="46" applyFont="1" applyFill="1" applyBorder="1" applyAlignment="1" applyProtection="1">
      <alignment horizontal="center" wrapText="1"/>
    </xf>
    <xf numFmtId="0" fontId="30" fillId="0" borderId="88" xfId="47" applyFont="1" applyBorder="1" applyAlignment="1" applyProtection="1">
      <alignment horizontal="center" vertical="center"/>
    </xf>
    <xf numFmtId="0" fontId="30" fillId="0" borderId="91" xfId="47" applyFont="1" applyBorder="1" applyProtection="1"/>
    <xf numFmtId="0" fontId="30" fillId="0" borderId="114" xfId="46" applyFont="1" applyFill="1" applyBorder="1" applyAlignment="1" applyProtection="1">
      <alignment horizontal="left" wrapText="1"/>
    </xf>
    <xf numFmtId="0" fontId="53" fillId="0" borderId="88" xfId="49" applyFont="1" applyBorder="1" applyAlignment="1" applyProtection="1">
      <alignment horizontal="center"/>
    </xf>
    <xf numFmtId="0" fontId="53" fillId="0" borderId="91" xfId="49" applyFont="1" applyBorder="1" applyProtection="1"/>
    <xf numFmtId="0" fontId="53" fillId="0" borderId="91" xfId="49" applyFont="1" applyBorder="1" applyAlignment="1" applyProtection="1">
      <alignment horizontal="center" vertical="center"/>
    </xf>
    <xf numFmtId="0" fontId="53" fillId="0" borderId="114" xfId="49" applyFont="1" applyBorder="1" applyProtection="1"/>
    <xf numFmtId="0" fontId="30" fillId="0" borderId="88" xfId="46" applyFont="1" applyFill="1" applyBorder="1" applyAlignment="1" applyProtection="1">
      <alignment horizontal="center"/>
    </xf>
    <xf numFmtId="0" fontId="30" fillId="0" borderId="91" xfId="46" applyFont="1" applyFill="1" applyBorder="1" applyAlignment="1" applyProtection="1">
      <alignment horizontal="left"/>
    </xf>
    <xf numFmtId="0" fontId="30" fillId="0" borderId="91" xfId="46" applyFont="1" applyFill="1" applyBorder="1" applyAlignment="1" applyProtection="1">
      <alignment vertical="center"/>
    </xf>
    <xf numFmtId="0" fontId="30" fillId="0" borderId="89" xfId="46" applyFont="1" applyFill="1" applyBorder="1" applyAlignment="1" applyProtection="1">
      <alignment horizontal="center" vertical="center"/>
    </xf>
    <xf numFmtId="0" fontId="30" fillId="0" borderId="91" xfId="46" applyFont="1" applyFill="1" applyBorder="1" applyAlignment="1" applyProtection="1">
      <alignment horizontal="center" vertical="center"/>
    </xf>
    <xf numFmtId="0" fontId="30" fillId="0" borderId="114" xfId="46" applyFont="1" applyFill="1" applyBorder="1" applyAlignment="1" applyProtection="1">
      <alignment vertical="center"/>
    </xf>
    <xf numFmtId="0" fontId="30" fillId="0" borderId="88" xfId="46" applyFont="1" applyFill="1" applyBorder="1" applyAlignment="1" applyProtection="1">
      <alignment horizontal="center" wrapText="1"/>
    </xf>
    <xf numFmtId="0" fontId="30" fillId="0" borderId="91" xfId="46" applyFont="1" applyFill="1" applyBorder="1" applyAlignment="1" applyProtection="1">
      <alignment horizontal="left" wrapText="1"/>
    </xf>
    <xf numFmtId="0" fontId="30" fillId="0" borderId="91" xfId="46" applyFont="1" applyBorder="1" applyAlignment="1" applyProtection="1">
      <alignment horizontal="center" wrapText="1"/>
    </xf>
    <xf numFmtId="0" fontId="30" fillId="0" borderId="114" xfId="46" applyFont="1" applyBorder="1" applyAlignment="1" applyProtection="1">
      <alignment horizontal="left" wrapText="1"/>
    </xf>
    <xf numFmtId="0" fontId="30" fillId="0" borderId="104" xfId="47" applyFont="1" applyFill="1" applyBorder="1" applyAlignment="1" applyProtection="1">
      <alignment horizontal="center" vertical="center"/>
    </xf>
    <xf numFmtId="0" fontId="30" fillId="0" borderId="101" xfId="47" applyFont="1" applyFill="1" applyBorder="1" applyAlignment="1" applyProtection="1"/>
    <xf numFmtId="0" fontId="30" fillId="0" borderId="101" xfId="47" applyFont="1" applyFill="1" applyBorder="1" applyAlignment="1" applyProtection="1">
      <alignment horizontal="center" vertical="center"/>
    </xf>
    <xf numFmtId="0" fontId="30" fillId="0" borderId="119" xfId="47" applyFont="1" applyFill="1" applyBorder="1" applyAlignment="1" applyProtection="1"/>
    <xf numFmtId="0" fontId="54" fillId="0" borderId="88" xfId="49" applyFont="1" applyBorder="1" applyAlignment="1" applyProtection="1">
      <alignment horizontal="center"/>
    </xf>
    <xf numFmtId="0" fontId="54" fillId="0" borderId="91" xfId="49" applyFont="1" applyBorder="1" applyAlignment="1" applyProtection="1">
      <alignment horizontal="justify"/>
    </xf>
    <xf numFmtId="0" fontId="54" fillId="0" borderId="91" xfId="49" applyFont="1" applyBorder="1" applyAlignment="1" applyProtection="1">
      <alignment horizontal="center"/>
    </xf>
    <xf numFmtId="0" fontId="54" fillId="0" borderId="114" xfId="49" applyFont="1" applyBorder="1" applyProtection="1"/>
    <xf numFmtId="0" fontId="54" fillId="0" borderId="104" xfId="49" applyFont="1" applyBorder="1" applyAlignment="1" applyProtection="1">
      <alignment horizontal="center"/>
    </xf>
    <xf numFmtId="0" fontId="54" fillId="0" borderId="101" xfId="49" applyFont="1" applyBorder="1" applyAlignment="1" applyProtection="1">
      <alignment horizontal="justify"/>
    </xf>
    <xf numFmtId="0" fontId="54" fillId="0" borderId="101" xfId="49" applyFont="1" applyBorder="1" applyAlignment="1" applyProtection="1">
      <alignment horizontal="center"/>
    </xf>
    <xf numFmtId="0" fontId="54" fillId="0" borderId="119" xfId="49" applyFont="1" applyBorder="1" applyProtection="1"/>
    <xf numFmtId="0" fontId="54" fillId="0" borderId="88" xfId="49" applyFont="1" applyBorder="1" applyAlignment="1" applyProtection="1">
      <alignment horizontal="center" vertical="center"/>
    </xf>
    <xf numFmtId="0" fontId="54" fillId="0" borderId="91" xfId="49" applyFont="1" applyBorder="1" applyProtection="1"/>
    <xf numFmtId="0" fontId="54" fillId="0" borderId="91" xfId="49" applyFont="1" applyBorder="1" applyAlignment="1" applyProtection="1">
      <alignment wrapText="1"/>
    </xf>
    <xf numFmtId="0" fontId="54" fillId="0" borderId="91" xfId="49" applyFont="1" applyBorder="1" applyAlignment="1" applyProtection="1">
      <alignment horizontal="center" vertical="center"/>
    </xf>
    <xf numFmtId="0" fontId="30" fillId="0" borderId="114" xfId="47" applyFont="1" applyFill="1" applyBorder="1" applyAlignment="1" applyProtection="1">
      <alignment horizontal="left" wrapText="1"/>
    </xf>
    <xf numFmtId="0" fontId="54" fillId="0" borderId="88" xfId="0" applyFont="1" applyBorder="1" applyAlignment="1" applyProtection="1">
      <alignment horizontal="center" vertical="center"/>
    </xf>
    <xf numFmtId="0" fontId="54" fillId="0" borderId="114" xfId="0" applyFont="1" applyBorder="1" applyProtection="1"/>
    <xf numFmtId="0" fontId="30" fillId="0" borderId="91" xfId="46" applyFont="1" applyBorder="1" applyProtection="1"/>
    <xf numFmtId="0" fontId="30" fillId="0" borderId="91" xfId="46" applyFont="1" applyBorder="1" applyAlignment="1" applyProtection="1">
      <alignment horizontal="center"/>
    </xf>
    <xf numFmtId="0" fontId="54" fillId="0" borderId="190" xfId="0" applyFont="1" applyBorder="1" applyAlignment="1" applyProtection="1">
      <alignment horizontal="center" vertical="center"/>
    </xf>
    <xf numFmtId="0" fontId="30" fillId="0" borderId="115" xfId="46" applyFont="1" applyBorder="1" applyProtection="1"/>
    <xf numFmtId="0" fontId="30" fillId="0" borderId="115" xfId="46" applyFont="1" applyBorder="1" applyAlignment="1" applyProtection="1">
      <alignment horizontal="center"/>
    </xf>
    <xf numFmtId="0" fontId="54" fillId="0" borderId="116" xfId="0" applyFont="1" applyBorder="1" applyProtection="1"/>
    <xf numFmtId="0" fontId="39" fillId="0" borderId="0" xfId="46" applyFont="1" applyProtection="1"/>
    <xf numFmtId="0" fontId="23" fillId="4" borderId="21" xfId="40" applyFont="1" applyFill="1" applyBorder="1" applyAlignment="1" applyProtection="1">
      <alignment horizontal="center" vertical="center"/>
    </xf>
    <xf numFmtId="0" fontId="23" fillId="4" borderId="73" xfId="40" applyFont="1" applyFill="1" applyBorder="1" applyAlignment="1" applyProtection="1">
      <alignment horizontal="center" textRotation="90" wrapText="1"/>
    </xf>
    <xf numFmtId="0" fontId="23" fillId="4" borderId="74" xfId="40" applyFont="1" applyFill="1" applyBorder="1" applyAlignment="1" applyProtection="1">
      <alignment horizontal="center"/>
    </xf>
    <xf numFmtId="0" fontId="21" fillId="4" borderId="0" xfId="40" applyFont="1" applyFill="1" applyBorder="1" applyAlignment="1" applyProtection="1">
      <alignment horizontal="center" vertical="center"/>
    </xf>
    <xf numFmtId="0" fontId="21" fillId="4" borderId="79" xfId="40" applyFont="1" applyFill="1" applyBorder="1" applyAlignment="1" applyProtection="1">
      <alignment horizontal="center" vertical="center"/>
    </xf>
    <xf numFmtId="1" fontId="23" fillId="4" borderId="74" xfId="40" applyNumberFormat="1" applyFont="1" applyFill="1" applyBorder="1" applyAlignment="1" applyProtection="1">
      <alignment horizontal="center"/>
    </xf>
    <xf numFmtId="1" fontId="23" fillId="4" borderId="80" xfId="40" applyNumberFormat="1" applyFont="1" applyFill="1" applyBorder="1" applyAlignment="1" applyProtection="1">
      <alignment horizontal="center"/>
    </xf>
    <xf numFmtId="0" fontId="21" fillId="4" borderId="14" xfId="40" applyFont="1" applyFill="1" applyBorder="1" applyAlignment="1" applyProtection="1">
      <alignment horizontal="center" vertical="center"/>
    </xf>
    <xf numFmtId="0" fontId="23" fillId="4" borderId="20" xfId="40" applyFont="1" applyFill="1" applyBorder="1" applyAlignment="1" applyProtection="1">
      <alignment horizontal="center" vertical="center"/>
    </xf>
    <xf numFmtId="0" fontId="23" fillId="4" borderId="10" xfId="40" applyFont="1" applyFill="1" applyBorder="1" applyAlignment="1" applyProtection="1">
      <alignment horizontal="center" textRotation="90"/>
    </xf>
    <xf numFmtId="0" fontId="38" fillId="4" borderId="28" xfId="40" applyFont="1" applyFill="1" applyBorder="1" applyAlignment="1" applyProtection="1">
      <alignment horizontal="center" textRotation="90" wrapText="1"/>
    </xf>
    <xf numFmtId="1" fontId="23" fillId="4" borderId="75" xfId="40" applyNumberFormat="1" applyFont="1" applyFill="1" applyBorder="1" applyAlignment="1" applyProtection="1">
      <alignment horizontal="center" vertical="center"/>
    </xf>
    <xf numFmtId="1" fontId="23" fillId="4" borderId="57" xfId="40" applyNumberFormat="1" applyFont="1" applyFill="1" applyBorder="1" applyAlignment="1" applyProtection="1">
      <alignment horizontal="center" vertical="center"/>
    </xf>
    <xf numFmtId="164" fontId="23" fillId="4" borderId="22" xfId="26" applyFont="1" applyFill="1" applyBorder="1" applyAlignment="1" applyProtection="1">
      <alignment horizontal="center" vertical="center"/>
    </xf>
    <xf numFmtId="1" fontId="23" fillId="4" borderId="18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1" fontId="23" fillId="4" borderId="59" xfId="40" applyNumberFormat="1" applyFont="1" applyFill="1" applyBorder="1" applyAlignment="1" applyProtection="1">
      <alignment horizontal="left" vertical="center" shrinkToFit="1"/>
    </xf>
    <xf numFmtId="164" fontId="23" fillId="4" borderId="23" xfId="26" applyFont="1" applyFill="1" applyBorder="1" applyAlignment="1" applyProtection="1">
      <alignment horizontal="center" vertical="center"/>
    </xf>
    <xf numFmtId="164" fontId="23" fillId="4" borderId="120" xfId="26" applyFont="1" applyFill="1" applyBorder="1" applyAlignment="1" applyProtection="1">
      <alignment horizontal="center" vertical="center"/>
    </xf>
    <xf numFmtId="1" fontId="23" fillId="4" borderId="59" xfId="40" applyNumberFormat="1" applyFont="1" applyFill="1" applyBorder="1" applyAlignment="1" applyProtection="1">
      <alignment horizontal="center" vertical="center" shrinkToFit="1"/>
    </xf>
    <xf numFmtId="1" fontId="23" fillId="4" borderId="18" xfId="40" applyNumberFormat="1" applyFont="1" applyFill="1" applyBorder="1" applyAlignment="1" applyProtection="1">
      <alignment horizontal="center" vertical="center" shrinkToFit="1"/>
    </xf>
    <xf numFmtId="0" fontId="21" fillId="4" borderId="105" xfId="40" applyFont="1" applyFill="1" applyBorder="1" applyAlignment="1" applyProtection="1">
      <alignment horizontal="left" vertical="center" wrapText="1"/>
    </xf>
    <xf numFmtId="0" fontId="21" fillId="4" borderId="76" xfId="40" applyFont="1" applyFill="1" applyBorder="1" applyAlignment="1" applyProtection="1">
      <alignment horizontal="left" vertical="center" wrapText="1"/>
    </xf>
    <xf numFmtId="0" fontId="21" fillId="4" borderId="50" xfId="40" applyFont="1" applyFill="1" applyBorder="1" applyAlignment="1" applyProtection="1">
      <alignment horizontal="left" vertical="center" wrapText="1"/>
    </xf>
    <xf numFmtId="0" fontId="22" fillId="0" borderId="0" xfId="40" applyFont="1" applyFill="1" applyBorder="1" applyAlignment="1" applyProtection="1">
      <alignment horizontal="center" vertical="center"/>
    </xf>
    <xf numFmtId="0" fontId="23" fillId="4" borderId="82" xfId="40" applyFont="1" applyFill="1" applyBorder="1" applyAlignment="1" applyProtection="1">
      <alignment horizontal="center" vertical="center" textRotation="90"/>
    </xf>
    <xf numFmtId="0" fontId="24" fillId="4" borderId="83" xfId="40" applyFont="1" applyFill="1" applyBorder="1" applyAlignment="1" applyProtection="1">
      <alignment horizontal="center" vertical="center" textRotation="90"/>
    </xf>
    <xf numFmtId="0" fontId="25" fillId="4" borderId="84" xfId="40" applyFont="1" applyFill="1" applyBorder="1" applyAlignment="1" applyProtection="1">
      <alignment horizontal="center" vertical="center"/>
    </xf>
    <xf numFmtId="0" fontId="23" fillId="4" borderId="81" xfId="40" applyFont="1" applyFill="1" applyBorder="1" applyAlignment="1" applyProtection="1">
      <alignment horizontal="center"/>
    </xf>
    <xf numFmtId="0" fontId="23" fillId="4" borderId="87" xfId="40" applyFont="1" applyFill="1" applyBorder="1" applyAlignment="1" applyProtection="1">
      <alignment horizontal="center"/>
    </xf>
    <xf numFmtId="0" fontId="23" fillId="4" borderId="85" xfId="40" applyFont="1" applyFill="1" applyBorder="1" applyAlignment="1" applyProtection="1">
      <alignment horizontal="center" vertical="center" wrapText="1"/>
    </xf>
    <xf numFmtId="0" fontId="23" fillId="4" borderId="86" xfId="40" applyFont="1" applyFill="1" applyBorder="1" applyAlignment="1" applyProtection="1">
      <alignment horizontal="center" vertical="center"/>
    </xf>
    <xf numFmtId="1" fontId="34" fillId="4" borderId="18" xfId="40" applyNumberFormat="1" applyFont="1" applyFill="1" applyBorder="1" applyAlignment="1" applyProtection="1">
      <alignment horizontal="left" vertical="center" shrinkToFit="1"/>
    </xf>
    <xf numFmtId="1" fontId="34" fillId="4" borderId="17" xfId="40" applyNumberFormat="1" applyFont="1" applyFill="1" applyBorder="1" applyAlignment="1" applyProtection="1">
      <alignment horizontal="left" vertical="center" shrinkToFit="1"/>
    </xf>
    <xf numFmtId="0" fontId="21" fillId="4" borderId="121" xfId="40" applyFont="1" applyFill="1" applyBorder="1" applyAlignment="1" applyProtection="1">
      <alignment horizontal="center" vertical="center"/>
    </xf>
    <xf numFmtId="0" fontId="21" fillId="4" borderId="46" xfId="40" applyFont="1" applyFill="1" applyBorder="1" applyAlignment="1" applyProtection="1">
      <alignment horizontal="center" vertical="center"/>
    </xf>
    <xf numFmtId="0" fontId="21" fillId="4" borderId="32" xfId="40" applyFont="1" applyFill="1" applyBorder="1" applyAlignment="1" applyProtection="1">
      <alignment horizontal="center" vertical="center"/>
    </xf>
    <xf numFmtId="0" fontId="21" fillId="4" borderId="122" xfId="40" applyFont="1" applyFill="1" applyBorder="1" applyAlignment="1" applyProtection="1">
      <alignment horizontal="center" vertical="center"/>
    </xf>
    <xf numFmtId="1" fontId="34" fillId="4" borderId="210" xfId="40" applyNumberFormat="1" applyFont="1" applyFill="1" applyBorder="1" applyAlignment="1" applyProtection="1">
      <alignment horizontal="left" vertical="center"/>
    </xf>
    <xf numFmtId="1" fontId="34" fillId="4" borderId="77" xfId="40" applyNumberFormat="1" applyFont="1" applyFill="1" applyBorder="1" applyAlignment="1" applyProtection="1">
      <alignment horizontal="left" vertical="center"/>
    </xf>
    <xf numFmtId="165" fontId="23" fillId="4" borderId="78" xfId="26" applyNumberFormat="1" applyFont="1" applyFill="1" applyBorder="1" applyAlignment="1" applyProtection="1">
      <alignment horizontal="center" vertical="center"/>
    </xf>
    <xf numFmtId="9" fontId="23" fillId="4" borderId="23" xfId="45" applyFont="1" applyFill="1" applyBorder="1" applyAlignment="1" applyProtection="1">
      <alignment horizontal="center" vertical="center"/>
    </xf>
    <xf numFmtId="9" fontId="23" fillId="4" borderId="120" xfId="45" applyFont="1" applyFill="1" applyBorder="1" applyAlignment="1" applyProtection="1">
      <alignment horizontal="center" vertical="center"/>
    </xf>
    <xf numFmtId="1" fontId="34" fillId="4" borderId="59" xfId="40" applyNumberFormat="1" applyFont="1" applyFill="1" applyBorder="1" applyAlignment="1" applyProtection="1">
      <alignment horizontal="left" vertical="center"/>
    </xf>
    <xf numFmtId="1" fontId="34" fillId="4" borderId="18" xfId="40" applyNumberFormat="1" applyFont="1" applyFill="1" applyBorder="1" applyAlignment="1" applyProtection="1">
      <alignment horizontal="left" vertical="center"/>
    </xf>
    <xf numFmtId="165" fontId="23" fillId="4" borderId="23" xfId="26" applyNumberFormat="1" applyFont="1" applyFill="1" applyBorder="1" applyAlignment="1" applyProtection="1">
      <alignment horizontal="center" vertical="center"/>
    </xf>
    <xf numFmtId="165" fontId="23" fillId="4" borderId="120" xfId="26" applyNumberFormat="1" applyFont="1" applyFill="1" applyBorder="1" applyAlignment="1" applyProtection="1">
      <alignment horizontal="center" vertical="center"/>
    </xf>
    <xf numFmtId="0" fontId="23" fillId="25" borderId="124" xfId="47" applyFont="1" applyFill="1" applyBorder="1" applyAlignment="1" applyProtection="1">
      <alignment horizontal="center" vertical="center" textRotation="90"/>
    </xf>
    <xf numFmtId="0" fontId="23" fillId="25" borderId="131" xfId="47" applyFont="1" applyFill="1" applyBorder="1" applyAlignment="1" applyProtection="1">
      <alignment horizontal="center" vertical="center" textRotation="90"/>
    </xf>
    <xf numFmtId="0" fontId="23" fillId="25" borderId="143" xfId="47" applyFont="1" applyFill="1" applyBorder="1" applyAlignment="1" applyProtection="1">
      <alignment horizontal="center" vertical="center" textRotation="90"/>
    </xf>
    <xf numFmtId="0" fontId="24" fillId="25" borderId="125" xfId="47" applyFont="1" applyFill="1" applyBorder="1" applyAlignment="1" applyProtection="1">
      <alignment horizontal="center" vertical="center" textRotation="90"/>
    </xf>
    <xf numFmtId="0" fontId="24" fillId="25" borderId="132" xfId="47" applyFont="1" applyFill="1" applyBorder="1" applyAlignment="1" applyProtection="1">
      <alignment horizontal="center" vertical="center" textRotation="90"/>
    </xf>
    <xf numFmtId="0" fontId="24" fillId="25" borderId="144" xfId="47" applyFont="1" applyFill="1" applyBorder="1" applyAlignment="1" applyProtection="1">
      <alignment horizontal="center" vertical="center" textRotation="90"/>
    </xf>
    <xf numFmtId="0" fontId="25" fillId="25" borderId="126" xfId="47" applyFont="1" applyFill="1" applyBorder="1" applyAlignment="1" applyProtection="1">
      <alignment horizontal="center" vertical="center"/>
    </xf>
    <xf numFmtId="0" fontId="25" fillId="25" borderId="0" xfId="47" applyFont="1" applyFill="1" applyBorder="1" applyAlignment="1" applyProtection="1">
      <alignment horizontal="center" vertical="center"/>
    </xf>
    <xf numFmtId="0" fontId="41" fillId="25" borderId="145" xfId="50" applyFill="1" applyBorder="1" applyAlignment="1" applyProtection="1">
      <alignment horizontal="center" vertical="center"/>
    </xf>
    <xf numFmtId="0" fontId="23" fillId="25" borderId="127" xfId="47" applyFont="1" applyFill="1" applyBorder="1" applyAlignment="1" applyProtection="1">
      <alignment horizontal="center" vertical="center" wrapText="1"/>
    </xf>
    <xf numFmtId="0" fontId="41" fillId="25" borderId="128" xfId="50" applyFill="1" applyBorder="1" applyAlignment="1" applyProtection="1">
      <alignment horizontal="center" vertical="center" wrapText="1"/>
    </xf>
    <xf numFmtId="0" fontId="42" fillId="25" borderId="91" xfId="47" applyFont="1" applyFill="1" applyBorder="1" applyAlignment="1" applyProtection="1">
      <alignment horizontal="center" vertical="center"/>
    </xf>
    <xf numFmtId="0" fontId="41" fillId="25" borderId="91" xfId="50" applyFill="1" applyBorder="1" applyAlignment="1" applyProtection="1">
      <alignment horizontal="center" vertical="center"/>
    </xf>
    <xf numFmtId="0" fontId="42" fillId="25" borderId="91" xfId="47" applyFont="1" applyFill="1" applyBorder="1" applyAlignment="1" applyProtection="1">
      <alignment horizontal="center" textRotation="90"/>
    </xf>
    <xf numFmtId="0" fontId="41" fillId="25" borderId="147" xfId="50" applyFill="1" applyBorder="1" applyAlignment="1" applyProtection="1">
      <alignment horizontal="center"/>
    </xf>
    <xf numFmtId="0" fontId="42" fillId="25" borderId="92" xfId="47" applyFont="1" applyFill="1" applyBorder="1" applyAlignment="1" applyProtection="1">
      <alignment horizontal="center" textRotation="90"/>
    </xf>
    <xf numFmtId="0" fontId="41" fillId="25" borderId="148" xfId="50" applyFill="1" applyBorder="1" applyAlignment="1" applyProtection="1">
      <alignment horizontal="center"/>
    </xf>
    <xf numFmtId="0" fontId="42" fillId="25" borderId="141" xfId="47" applyFont="1" applyFill="1" applyBorder="1" applyAlignment="1" applyProtection="1">
      <alignment horizontal="center" vertical="center"/>
    </xf>
    <xf numFmtId="0" fontId="42" fillId="25" borderId="89" xfId="47" applyFont="1" applyFill="1" applyBorder="1" applyAlignment="1" applyProtection="1">
      <alignment horizontal="center" vertical="center"/>
    </xf>
    <xf numFmtId="0" fontId="23" fillId="25" borderId="129" xfId="47" applyFont="1" applyFill="1" applyBorder="1" applyAlignment="1" applyProtection="1">
      <alignment horizontal="center" vertical="center"/>
    </xf>
    <xf numFmtId="0" fontId="21" fillId="0" borderId="126" xfId="50" applyFont="1" applyBorder="1" applyAlignment="1" applyProtection="1">
      <alignment horizontal="center" vertical="center"/>
    </xf>
    <xf numFmtId="0" fontId="21" fillId="0" borderId="130" xfId="50" applyFont="1" applyBorder="1" applyAlignment="1" applyProtection="1">
      <alignment horizontal="center" vertical="center"/>
    </xf>
    <xf numFmtId="0" fontId="21" fillId="0" borderId="138" xfId="50" applyFont="1" applyBorder="1" applyAlignment="1" applyProtection="1">
      <alignment horizontal="center" vertical="center"/>
    </xf>
    <xf numFmtId="0" fontId="21" fillId="0" borderId="139" xfId="50" applyFont="1" applyBorder="1" applyAlignment="1" applyProtection="1">
      <alignment horizontal="center" vertical="center"/>
    </xf>
    <xf numFmtId="0" fontId="21" fillId="0" borderId="140" xfId="50" applyFont="1" applyBorder="1" applyAlignment="1" applyProtection="1">
      <alignment horizontal="center" vertical="center"/>
    </xf>
    <xf numFmtId="0" fontId="42" fillId="25" borderId="133" xfId="47" applyFont="1" applyFill="1" applyBorder="1" applyAlignment="1" applyProtection="1">
      <alignment horizontal="center"/>
    </xf>
    <xf numFmtId="0" fontId="42" fillId="25" borderId="134" xfId="47" applyFont="1" applyFill="1" applyBorder="1" applyAlignment="1" applyProtection="1">
      <alignment horizontal="center"/>
    </xf>
    <xf numFmtId="0" fontId="42" fillId="25" borderId="135" xfId="47" applyFont="1" applyFill="1" applyBorder="1" applyAlignment="1" applyProtection="1">
      <alignment horizontal="center"/>
    </xf>
    <xf numFmtId="0" fontId="42" fillId="25" borderId="136" xfId="47" applyFont="1" applyFill="1" applyBorder="1" applyAlignment="1" applyProtection="1">
      <alignment horizontal="center"/>
    </xf>
    <xf numFmtId="0" fontId="42" fillId="25" borderId="137" xfId="47" applyFont="1" applyFill="1" applyBorder="1" applyAlignment="1" applyProtection="1">
      <alignment horizontal="center"/>
    </xf>
    <xf numFmtId="1" fontId="23" fillId="25" borderId="95" xfId="47" applyNumberFormat="1" applyFont="1" applyFill="1" applyBorder="1" applyAlignment="1" applyProtection="1">
      <alignment horizontal="center" vertical="center"/>
    </xf>
    <xf numFmtId="1" fontId="23" fillId="25" borderId="90" xfId="47" applyNumberFormat="1" applyFont="1" applyFill="1" applyBorder="1" applyAlignment="1" applyProtection="1">
      <alignment horizontal="center" vertical="center"/>
    </xf>
    <xf numFmtId="0" fontId="23" fillId="25" borderId="88" xfId="47" applyFont="1" applyFill="1" applyBorder="1" applyAlignment="1" applyProtection="1">
      <alignment horizontal="center" vertical="center" wrapText="1"/>
    </xf>
    <xf numFmtId="0" fontId="42" fillId="25" borderId="91" xfId="50" applyFont="1" applyFill="1" applyBorder="1" applyAlignment="1" applyProtection="1">
      <alignment horizontal="center" vertical="center" wrapText="1"/>
    </xf>
    <xf numFmtId="0" fontId="45" fillId="25" borderId="95" xfId="47" applyFont="1" applyFill="1" applyBorder="1" applyAlignment="1" applyProtection="1">
      <alignment horizontal="left" vertical="center"/>
    </xf>
    <xf numFmtId="0" fontId="21" fillId="0" borderId="90" xfId="50" applyFont="1" applyBorder="1" applyAlignment="1" applyProtection="1">
      <alignment horizontal="left" vertical="center"/>
    </xf>
    <xf numFmtId="0" fontId="21" fillId="0" borderId="89" xfId="50" applyFont="1" applyBorder="1" applyAlignment="1" applyProtection="1">
      <alignment horizontal="left" vertical="center"/>
    </xf>
    <xf numFmtId="0" fontId="37" fillId="25" borderId="175" xfId="47" applyFont="1" applyFill="1" applyBorder="1" applyAlignment="1" applyProtection="1">
      <alignment horizontal="center" vertical="center"/>
    </xf>
    <xf numFmtId="0" fontId="41" fillId="25" borderId="175" xfId="50" applyFill="1" applyBorder="1" applyAlignment="1" applyProtection="1">
      <alignment horizontal="center" vertical="center"/>
    </xf>
    <xf numFmtId="0" fontId="41" fillId="25" borderId="174" xfId="50" applyFill="1" applyBorder="1" applyAlignment="1" applyProtection="1">
      <alignment horizontal="center" vertical="center"/>
    </xf>
    <xf numFmtId="0" fontId="42" fillId="25" borderId="114" xfId="47" applyFont="1" applyFill="1" applyBorder="1" applyAlignment="1" applyProtection="1">
      <alignment horizontal="center" textRotation="90"/>
    </xf>
    <xf numFmtId="0" fontId="41" fillId="25" borderId="151" xfId="50" applyFill="1" applyBorder="1" applyAlignment="1" applyProtection="1">
      <alignment horizontal="center"/>
    </xf>
    <xf numFmtId="0" fontId="37" fillId="25" borderId="139" xfId="47" applyFont="1" applyFill="1" applyBorder="1" applyAlignment="1" applyProtection="1">
      <alignment horizontal="center" vertical="center"/>
    </xf>
    <xf numFmtId="0" fontId="41" fillId="25" borderId="139" xfId="50" applyFill="1" applyBorder="1" applyAlignment="1" applyProtection="1">
      <alignment horizontal="center" vertical="center"/>
    </xf>
    <xf numFmtId="0" fontId="21" fillId="25" borderId="88" xfId="47" applyFont="1" applyFill="1" applyBorder="1" applyAlignment="1" applyProtection="1">
      <alignment horizontal="left" vertical="center" wrapText="1"/>
    </xf>
    <xf numFmtId="0" fontId="41" fillId="25" borderId="91" xfId="50" applyFill="1" applyBorder="1" applyAlignment="1" applyProtection="1">
      <alignment horizontal="left" vertical="center" wrapText="1"/>
    </xf>
    <xf numFmtId="0" fontId="46" fillId="4" borderId="176" xfId="40" applyFont="1" applyFill="1" applyBorder="1" applyAlignment="1" applyProtection="1">
      <alignment horizontal="center" vertical="center" textRotation="90" wrapText="1"/>
    </xf>
    <xf numFmtId="0" fontId="46" fillId="4" borderId="177" xfId="40" applyFont="1" applyFill="1" applyBorder="1" applyAlignment="1" applyProtection="1">
      <alignment horizontal="center" vertical="center" textRotation="90" wrapText="1"/>
    </xf>
    <xf numFmtId="0" fontId="22" fillId="0" borderId="0" xfId="47" applyFont="1" applyFill="1" applyBorder="1" applyAlignment="1" applyProtection="1">
      <alignment horizontal="center" vertical="center"/>
    </xf>
    <xf numFmtId="0" fontId="21" fillId="25" borderId="103" xfId="47" applyFont="1" applyFill="1" applyBorder="1" applyAlignment="1" applyProtection="1">
      <alignment horizontal="left" vertical="center" wrapText="1"/>
    </xf>
    <xf numFmtId="0" fontId="42" fillId="25" borderId="142" xfId="47" applyFont="1" applyFill="1" applyBorder="1" applyAlignment="1" applyProtection="1">
      <alignment horizontal="center" textRotation="90"/>
    </xf>
    <xf numFmtId="0" fontId="41" fillId="25" borderId="150" xfId="50" applyFill="1" applyBorder="1" applyAlignment="1" applyProtection="1">
      <alignment horizontal="center"/>
    </xf>
    <xf numFmtId="0" fontId="22" fillId="0" borderId="0" xfId="47" applyFont="1" applyFill="1" applyAlignment="1" applyProtection="1">
      <alignment horizontal="center" vertical="center"/>
    </xf>
    <xf numFmtId="0" fontId="36" fillId="25" borderId="95" xfId="47" applyFont="1" applyFill="1" applyBorder="1" applyAlignment="1" applyProtection="1">
      <alignment horizontal="left" vertical="center"/>
    </xf>
    <xf numFmtId="0" fontId="34" fillId="0" borderId="90" xfId="50" applyFont="1" applyBorder="1" applyAlignment="1" applyProtection="1">
      <alignment horizontal="left" vertical="center"/>
    </xf>
    <xf numFmtId="0" fontId="34" fillId="0" borderId="89" xfId="50" applyFont="1" applyBorder="1" applyAlignment="1" applyProtection="1">
      <alignment horizontal="left" vertical="center"/>
    </xf>
    <xf numFmtId="0" fontId="37" fillId="25" borderId="174" xfId="47" applyFont="1" applyFill="1" applyBorder="1" applyAlignment="1" applyProtection="1">
      <alignment horizontal="center" vertical="center"/>
    </xf>
    <xf numFmtId="0" fontId="34" fillId="25" borderId="139" xfId="51" applyFill="1" applyBorder="1" applyAlignment="1" applyProtection="1">
      <alignment horizontal="center" vertical="center"/>
    </xf>
    <xf numFmtId="0" fontId="34" fillId="25" borderId="175" xfId="51" applyFill="1" applyBorder="1" applyAlignment="1" applyProtection="1">
      <alignment horizontal="center" vertical="center"/>
    </xf>
    <xf numFmtId="0" fontId="34" fillId="25" borderId="174" xfId="51" applyFill="1" applyBorder="1" applyAlignment="1" applyProtection="1">
      <alignment horizontal="center" vertical="center"/>
    </xf>
    <xf numFmtId="0" fontId="34" fillId="25" borderId="91" xfId="51" applyFill="1" applyBorder="1" applyAlignment="1" applyProtection="1">
      <alignment horizontal="left" vertical="center" wrapText="1"/>
    </xf>
    <xf numFmtId="0" fontId="42" fillId="25" borderId="91" xfId="51" applyFont="1" applyFill="1" applyBorder="1" applyAlignment="1" applyProtection="1">
      <alignment horizontal="center" vertical="center" wrapText="1"/>
    </xf>
    <xf numFmtId="0" fontId="21" fillId="0" borderId="90" xfId="51" applyFont="1" applyBorder="1" applyAlignment="1" applyProtection="1">
      <alignment horizontal="left" vertical="center"/>
    </xf>
    <xf numFmtId="0" fontId="21" fillId="0" borderId="89" xfId="51" applyFont="1" applyBorder="1" applyAlignment="1" applyProtection="1">
      <alignment horizontal="left" vertical="center"/>
    </xf>
    <xf numFmtId="0" fontId="34" fillId="25" borderId="91" xfId="51" applyFill="1" applyBorder="1" applyAlignment="1" applyProtection="1">
      <alignment horizontal="center" vertical="center"/>
    </xf>
    <xf numFmtId="0" fontId="34" fillId="25" borderId="147" xfId="51" applyFill="1" applyBorder="1" applyAlignment="1" applyProtection="1">
      <alignment horizontal="center"/>
    </xf>
    <xf numFmtId="0" fontId="34" fillId="25" borderId="148" xfId="51" applyFill="1" applyBorder="1" applyAlignment="1" applyProtection="1">
      <alignment horizontal="center"/>
    </xf>
    <xf numFmtId="0" fontId="34" fillId="25" borderId="151" xfId="51" applyFill="1" applyBorder="1" applyAlignment="1" applyProtection="1">
      <alignment horizontal="center"/>
    </xf>
    <xf numFmtId="0" fontId="34" fillId="25" borderId="150" xfId="51" applyFill="1" applyBorder="1" applyAlignment="1" applyProtection="1">
      <alignment horizontal="center"/>
    </xf>
    <xf numFmtId="0" fontId="21" fillId="0" borderId="126" xfId="51" applyFont="1" applyBorder="1" applyAlignment="1" applyProtection="1">
      <alignment horizontal="center" vertical="center"/>
    </xf>
    <xf numFmtId="0" fontId="21" fillId="0" borderId="130" xfId="51" applyFont="1" applyBorder="1" applyAlignment="1" applyProtection="1">
      <alignment horizontal="center" vertical="center"/>
    </xf>
    <xf numFmtId="0" fontId="21" fillId="0" borderId="138" xfId="51" applyFont="1" applyBorder="1" applyAlignment="1" applyProtection="1">
      <alignment horizontal="center" vertical="center"/>
    </xf>
    <xf numFmtId="0" fontId="21" fillId="0" borderId="139" xfId="51" applyFont="1" applyBorder="1" applyAlignment="1" applyProtection="1">
      <alignment horizontal="center" vertical="center"/>
    </xf>
    <xf numFmtId="0" fontId="21" fillId="0" borderId="140" xfId="51" applyFont="1" applyBorder="1" applyAlignment="1" applyProtection="1">
      <alignment horizontal="center" vertical="center"/>
    </xf>
    <xf numFmtId="0" fontId="34" fillId="25" borderId="145" xfId="51" applyFill="1" applyBorder="1" applyAlignment="1" applyProtection="1">
      <alignment horizontal="center" vertical="center"/>
    </xf>
    <xf numFmtId="0" fontId="34" fillId="25" borderId="128" xfId="51" applyFill="1" applyBorder="1" applyAlignment="1" applyProtection="1">
      <alignment horizontal="center" vertical="center" wrapText="1"/>
    </xf>
    <xf numFmtId="0" fontId="24" fillId="0" borderId="0" xfId="46" applyFont="1" applyAlignment="1" applyProtection="1">
      <alignment horizontal="center" vertical="center"/>
    </xf>
    <xf numFmtId="0" fontId="24" fillId="0" borderId="105" xfId="46" applyFont="1" applyFill="1" applyBorder="1" applyAlignment="1" applyProtection="1">
      <alignment horizontal="center" vertical="center"/>
    </xf>
    <xf numFmtId="0" fontId="24" fillId="0" borderId="106" xfId="46" applyFont="1" applyFill="1" applyBorder="1" applyAlignment="1" applyProtection="1">
      <alignment horizontal="center" vertical="center"/>
    </xf>
    <xf numFmtId="0" fontId="24" fillId="0" borderId="110" xfId="46" applyFont="1" applyFill="1" applyBorder="1" applyAlignment="1" applyProtection="1">
      <alignment horizontal="center" vertical="center"/>
    </xf>
    <xf numFmtId="0" fontId="24" fillId="0" borderId="107" xfId="46" applyFont="1" applyFill="1" applyBorder="1" applyAlignment="1" applyProtection="1">
      <alignment horizontal="center" vertical="center"/>
    </xf>
    <xf numFmtId="0" fontId="24" fillId="0" borderId="111" xfId="46" applyFont="1" applyFill="1" applyBorder="1" applyAlignment="1" applyProtection="1">
      <alignment horizontal="center" vertical="center"/>
    </xf>
    <xf numFmtId="0" fontId="24" fillId="0" borderId="108" xfId="46" applyFont="1" applyFill="1" applyBorder="1" applyAlignment="1" applyProtection="1">
      <alignment horizontal="center" vertical="center"/>
    </xf>
    <xf numFmtId="0" fontId="24" fillId="0" borderId="109" xfId="46" applyFont="1" applyFill="1" applyBorder="1" applyAlignment="1" applyProtection="1">
      <alignment horizontal="center" vertical="center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8"/>
    <cellStyle name="Normál 2 2" xfId="49"/>
    <cellStyle name="Normál 3" xfId="50"/>
    <cellStyle name="Normál 3 2" xfId="51"/>
    <cellStyle name="Normál_bsc_kep_terv_onkorm_szakir" xfId="39"/>
    <cellStyle name="Normál_H_B séma 0323" xfId="40"/>
    <cellStyle name="Normál_H_B séma 0323 2" xfId="47"/>
    <cellStyle name="Normál_Hír 2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</sheetPr>
  <dimension ref="A1:BF306"/>
  <sheetViews>
    <sheetView tabSelected="1" zoomScale="75" zoomScaleNormal="75" zoomScaleSheetLayoutView="75" zoomScalePageLayoutView="90" workbookViewId="0">
      <selection sqref="A1:BE1"/>
    </sheetView>
  </sheetViews>
  <sheetFormatPr defaultColWidth="10.6640625" defaultRowHeight="15.75" x14ac:dyDescent="0.25"/>
  <cols>
    <col min="1" max="1" width="17.1640625" style="353" customWidth="1"/>
    <col min="2" max="2" width="7.1640625" style="281" customWidth="1"/>
    <col min="3" max="3" width="60.33203125" style="281" customWidth="1"/>
    <col min="4" max="4" width="4.5" style="352" customWidth="1"/>
    <col min="5" max="5" width="7.5" style="352" customWidth="1"/>
    <col min="6" max="6" width="4.5" style="352" customWidth="1"/>
    <col min="7" max="7" width="7.5" style="352" customWidth="1"/>
    <col min="8" max="9" width="6" style="352" customWidth="1"/>
    <col min="10" max="10" width="4.5" style="352" customWidth="1"/>
    <col min="11" max="11" width="7.5" style="352" customWidth="1"/>
    <col min="12" max="12" width="4.5" style="352" customWidth="1"/>
    <col min="13" max="13" width="7.5" style="352" customWidth="1"/>
    <col min="14" max="15" width="6" style="352" customWidth="1"/>
    <col min="16" max="16" width="4.5" style="352" customWidth="1"/>
    <col min="17" max="17" width="7.5" style="352" customWidth="1"/>
    <col min="18" max="18" width="4.5" style="352" customWidth="1"/>
    <col min="19" max="19" width="7.5" style="352" customWidth="1"/>
    <col min="20" max="21" width="6" style="352" customWidth="1"/>
    <col min="22" max="22" width="4.5" style="352" customWidth="1"/>
    <col min="23" max="23" width="7.5" style="352" customWidth="1"/>
    <col min="24" max="24" width="4.5" style="352" customWidth="1"/>
    <col min="25" max="25" width="7.5" style="352" customWidth="1"/>
    <col min="26" max="27" width="6" style="352" customWidth="1"/>
    <col min="28" max="28" width="4.5" style="352" customWidth="1"/>
    <col min="29" max="29" width="7.5" style="352" customWidth="1"/>
    <col min="30" max="30" width="4.5" style="352" customWidth="1"/>
    <col min="31" max="31" width="7.5" style="352" customWidth="1"/>
    <col min="32" max="33" width="6" style="352" customWidth="1"/>
    <col min="34" max="34" width="5.6640625" style="352" customWidth="1"/>
    <col min="35" max="35" width="7.5" style="352" customWidth="1"/>
    <col min="36" max="36" width="5.83203125" style="352" customWidth="1"/>
    <col min="37" max="37" width="8.1640625" style="352" bestFit="1" customWidth="1"/>
    <col min="38" max="40" width="5.83203125" style="352" customWidth="1"/>
    <col min="41" max="41" width="8.1640625" style="352" bestFit="1" customWidth="1"/>
    <col min="42" max="42" width="6.5" style="352" customWidth="1"/>
    <col min="43" max="43" width="8.1640625" style="352" bestFit="1" customWidth="1"/>
    <col min="44" max="46" width="5.83203125" style="352" customWidth="1"/>
    <col min="47" max="47" width="8.1640625" style="352" bestFit="1" customWidth="1"/>
    <col min="48" max="48" width="5.83203125" style="352" customWidth="1"/>
    <col min="49" max="49" width="8.1640625" style="352" bestFit="1" customWidth="1"/>
    <col min="50" max="52" width="6.5" style="352" bestFit="1" customWidth="1"/>
    <col min="53" max="53" width="8.1640625" style="352" bestFit="1" customWidth="1"/>
    <col min="54" max="54" width="6.5" style="352" bestFit="1" customWidth="1"/>
    <col min="55" max="55" width="8.1640625" style="352" bestFit="1" customWidth="1"/>
    <col min="56" max="56" width="6.5" style="352" bestFit="1" customWidth="1"/>
    <col min="57" max="57" width="7.83203125" style="352" customWidth="1"/>
    <col min="58" max="69" width="1.83203125" style="224" customWidth="1"/>
    <col min="70" max="70" width="2.33203125" style="224" customWidth="1"/>
    <col min="71" max="16384" width="10.6640625" style="224"/>
  </cols>
  <sheetData>
    <row r="1" spans="1:58" ht="23.25" x14ac:dyDescent="0.2">
      <c r="A1" s="499" t="s">
        <v>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499"/>
      <c r="AI1" s="499"/>
      <c r="AJ1" s="499"/>
      <c r="AK1" s="499"/>
      <c r="AL1" s="499"/>
      <c r="AM1" s="499"/>
      <c r="AN1" s="499"/>
      <c r="AO1" s="499"/>
      <c r="AP1" s="499"/>
      <c r="AQ1" s="499"/>
      <c r="AR1" s="499"/>
      <c r="AS1" s="499"/>
      <c r="AT1" s="499"/>
      <c r="AU1" s="499"/>
      <c r="AV1" s="499"/>
      <c r="AW1" s="499"/>
      <c r="AX1" s="499"/>
      <c r="AY1" s="499"/>
      <c r="AZ1" s="499"/>
      <c r="BA1" s="499"/>
      <c r="BB1" s="499"/>
      <c r="BC1" s="499"/>
      <c r="BD1" s="499"/>
      <c r="BE1" s="499"/>
    </row>
    <row r="2" spans="1:58" ht="23.25" x14ac:dyDescent="0.2">
      <c r="A2" s="499" t="s">
        <v>248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</row>
    <row r="3" spans="1:58" ht="21.95" customHeight="1" x14ac:dyDescent="0.2">
      <c r="A3" s="499" t="s">
        <v>585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499"/>
      <c r="BD3" s="499"/>
      <c r="BE3" s="499"/>
    </row>
    <row r="4" spans="1:58" ht="21.95" customHeight="1" thickBot="1" x14ac:dyDescent="0.25">
      <c r="A4" s="499" t="s">
        <v>1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499"/>
      <c r="BD4" s="499"/>
      <c r="BE4" s="499"/>
    </row>
    <row r="5" spans="1:58" ht="15.75" customHeight="1" thickTop="1" thickBot="1" x14ac:dyDescent="0.25">
      <c r="A5" s="500" t="s">
        <v>2</v>
      </c>
      <c r="B5" s="501" t="s">
        <v>3</v>
      </c>
      <c r="C5" s="502" t="s">
        <v>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505" t="s">
        <v>5</v>
      </c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6" t="s">
        <v>6</v>
      </c>
      <c r="BA5" s="506"/>
      <c r="BB5" s="506"/>
      <c r="BC5" s="506"/>
      <c r="BD5" s="506"/>
      <c r="BE5" s="506"/>
    </row>
    <row r="6" spans="1:58" ht="15.75" customHeight="1" thickTop="1" thickBot="1" x14ac:dyDescent="0.3">
      <c r="A6" s="500"/>
      <c r="B6" s="501"/>
      <c r="C6" s="502"/>
      <c r="D6" s="503" t="s">
        <v>7</v>
      </c>
      <c r="E6" s="503"/>
      <c r="F6" s="503"/>
      <c r="G6" s="503"/>
      <c r="H6" s="503"/>
      <c r="I6" s="503"/>
      <c r="J6" s="477" t="s">
        <v>8</v>
      </c>
      <c r="K6" s="477"/>
      <c r="L6" s="477"/>
      <c r="M6" s="477"/>
      <c r="N6" s="477"/>
      <c r="O6" s="477"/>
      <c r="P6" s="503" t="s">
        <v>9</v>
      </c>
      <c r="Q6" s="503"/>
      <c r="R6" s="503"/>
      <c r="S6" s="503"/>
      <c r="T6" s="503"/>
      <c r="U6" s="503"/>
      <c r="V6" s="477" t="s">
        <v>10</v>
      </c>
      <c r="W6" s="477"/>
      <c r="X6" s="477"/>
      <c r="Y6" s="477"/>
      <c r="Z6" s="477"/>
      <c r="AA6" s="477"/>
      <c r="AB6" s="503" t="s">
        <v>11</v>
      </c>
      <c r="AC6" s="503"/>
      <c r="AD6" s="503"/>
      <c r="AE6" s="503"/>
      <c r="AF6" s="503"/>
      <c r="AG6" s="503"/>
      <c r="AH6" s="504" t="s">
        <v>12</v>
      </c>
      <c r="AI6" s="504"/>
      <c r="AJ6" s="504"/>
      <c r="AK6" s="504"/>
      <c r="AL6" s="504"/>
      <c r="AM6" s="504"/>
      <c r="AN6" s="503" t="s">
        <v>236</v>
      </c>
      <c r="AO6" s="503"/>
      <c r="AP6" s="503"/>
      <c r="AQ6" s="503"/>
      <c r="AR6" s="503"/>
      <c r="AS6" s="503"/>
      <c r="AT6" s="477" t="s">
        <v>237</v>
      </c>
      <c r="AU6" s="477"/>
      <c r="AV6" s="477"/>
      <c r="AW6" s="477"/>
      <c r="AX6" s="477"/>
      <c r="AY6" s="477"/>
      <c r="AZ6" s="506"/>
      <c r="BA6" s="506"/>
      <c r="BB6" s="506"/>
      <c r="BC6" s="506"/>
      <c r="BD6" s="506"/>
      <c r="BE6" s="506"/>
    </row>
    <row r="7" spans="1:58" ht="15.75" customHeight="1" thickTop="1" thickBot="1" x14ac:dyDescent="0.25">
      <c r="A7" s="500"/>
      <c r="B7" s="501"/>
      <c r="C7" s="502"/>
      <c r="D7" s="475" t="s">
        <v>13</v>
      </c>
      <c r="E7" s="475"/>
      <c r="F7" s="483" t="s">
        <v>14</v>
      </c>
      <c r="G7" s="483"/>
      <c r="H7" s="484" t="s">
        <v>15</v>
      </c>
      <c r="I7" s="476" t="s">
        <v>195</v>
      </c>
      <c r="J7" s="475" t="s">
        <v>13</v>
      </c>
      <c r="K7" s="475"/>
      <c r="L7" s="483" t="s">
        <v>14</v>
      </c>
      <c r="M7" s="483"/>
      <c r="N7" s="484" t="s">
        <v>15</v>
      </c>
      <c r="O7" s="476" t="s">
        <v>195</v>
      </c>
      <c r="P7" s="475" t="s">
        <v>13</v>
      </c>
      <c r="Q7" s="475"/>
      <c r="R7" s="483" t="s">
        <v>14</v>
      </c>
      <c r="S7" s="483"/>
      <c r="T7" s="484" t="s">
        <v>15</v>
      </c>
      <c r="U7" s="476" t="s">
        <v>195</v>
      </c>
      <c r="V7" s="475" t="s">
        <v>13</v>
      </c>
      <c r="W7" s="475"/>
      <c r="X7" s="483" t="s">
        <v>14</v>
      </c>
      <c r="Y7" s="483"/>
      <c r="Z7" s="484" t="s">
        <v>15</v>
      </c>
      <c r="AA7" s="476" t="s">
        <v>195</v>
      </c>
      <c r="AB7" s="475" t="s">
        <v>13</v>
      </c>
      <c r="AC7" s="475"/>
      <c r="AD7" s="483" t="s">
        <v>14</v>
      </c>
      <c r="AE7" s="483"/>
      <c r="AF7" s="484" t="s">
        <v>15</v>
      </c>
      <c r="AG7" s="476" t="s">
        <v>195</v>
      </c>
      <c r="AH7" s="475" t="s">
        <v>13</v>
      </c>
      <c r="AI7" s="475"/>
      <c r="AJ7" s="483" t="s">
        <v>14</v>
      </c>
      <c r="AK7" s="483"/>
      <c r="AL7" s="484" t="s">
        <v>15</v>
      </c>
      <c r="AM7" s="476" t="s">
        <v>195</v>
      </c>
      <c r="AN7" s="475" t="s">
        <v>13</v>
      </c>
      <c r="AO7" s="475"/>
      <c r="AP7" s="483" t="s">
        <v>14</v>
      </c>
      <c r="AQ7" s="483"/>
      <c r="AR7" s="484" t="s">
        <v>15</v>
      </c>
      <c r="AS7" s="476" t="s">
        <v>195</v>
      </c>
      <c r="AT7" s="475" t="s">
        <v>13</v>
      </c>
      <c r="AU7" s="475"/>
      <c r="AV7" s="483" t="s">
        <v>14</v>
      </c>
      <c r="AW7" s="483"/>
      <c r="AX7" s="484" t="s">
        <v>15</v>
      </c>
      <c r="AY7" s="476" t="s">
        <v>195</v>
      </c>
      <c r="AZ7" s="475" t="s">
        <v>13</v>
      </c>
      <c r="BA7" s="475"/>
      <c r="BB7" s="483" t="s">
        <v>14</v>
      </c>
      <c r="BC7" s="483"/>
      <c r="BD7" s="484" t="s">
        <v>15</v>
      </c>
      <c r="BE7" s="485" t="s">
        <v>365</v>
      </c>
      <c r="BF7" s="224" t="str">
        <f>IF(BN25*BO25=0,"",BN25*BO25)</f>
        <v/>
      </c>
    </row>
    <row r="8" spans="1:58" ht="80.099999999999994" customHeight="1" thickTop="1" thickBot="1" x14ac:dyDescent="0.25">
      <c r="A8" s="500"/>
      <c r="B8" s="501"/>
      <c r="C8" s="502"/>
      <c r="D8" s="66" t="s">
        <v>56</v>
      </c>
      <c r="E8" s="221" t="s">
        <v>57</v>
      </c>
      <c r="F8" s="67" t="s">
        <v>56</v>
      </c>
      <c r="G8" s="221" t="s">
        <v>57</v>
      </c>
      <c r="H8" s="484"/>
      <c r="I8" s="476"/>
      <c r="J8" s="66" t="s">
        <v>56</v>
      </c>
      <c r="K8" s="221" t="s">
        <v>57</v>
      </c>
      <c r="L8" s="67" t="s">
        <v>56</v>
      </c>
      <c r="M8" s="221" t="s">
        <v>57</v>
      </c>
      <c r="N8" s="484"/>
      <c r="O8" s="476"/>
      <c r="P8" s="66" t="s">
        <v>56</v>
      </c>
      <c r="Q8" s="221" t="s">
        <v>57</v>
      </c>
      <c r="R8" s="67" t="s">
        <v>56</v>
      </c>
      <c r="S8" s="221" t="s">
        <v>57</v>
      </c>
      <c r="T8" s="484"/>
      <c r="U8" s="476"/>
      <c r="V8" s="66" t="s">
        <v>56</v>
      </c>
      <c r="W8" s="221" t="s">
        <v>57</v>
      </c>
      <c r="X8" s="67" t="s">
        <v>56</v>
      </c>
      <c r="Y8" s="221" t="s">
        <v>57</v>
      </c>
      <c r="Z8" s="484"/>
      <c r="AA8" s="476"/>
      <c r="AB8" s="66" t="s">
        <v>56</v>
      </c>
      <c r="AC8" s="221" t="s">
        <v>57</v>
      </c>
      <c r="AD8" s="67" t="s">
        <v>56</v>
      </c>
      <c r="AE8" s="221" t="s">
        <v>57</v>
      </c>
      <c r="AF8" s="484"/>
      <c r="AG8" s="476"/>
      <c r="AH8" s="66" t="s">
        <v>56</v>
      </c>
      <c r="AI8" s="221" t="s">
        <v>57</v>
      </c>
      <c r="AJ8" s="67" t="s">
        <v>56</v>
      </c>
      <c r="AK8" s="221" t="s">
        <v>57</v>
      </c>
      <c r="AL8" s="484"/>
      <c r="AM8" s="476"/>
      <c r="AN8" s="66" t="s">
        <v>56</v>
      </c>
      <c r="AO8" s="221" t="s">
        <v>57</v>
      </c>
      <c r="AP8" s="67" t="s">
        <v>56</v>
      </c>
      <c r="AQ8" s="221" t="s">
        <v>57</v>
      </c>
      <c r="AR8" s="484"/>
      <c r="AS8" s="476"/>
      <c r="AT8" s="66" t="s">
        <v>56</v>
      </c>
      <c r="AU8" s="221" t="s">
        <v>57</v>
      </c>
      <c r="AV8" s="67" t="s">
        <v>56</v>
      </c>
      <c r="AW8" s="221" t="s">
        <v>57</v>
      </c>
      <c r="AX8" s="484"/>
      <c r="AY8" s="476"/>
      <c r="AZ8" s="66" t="s">
        <v>56</v>
      </c>
      <c r="BA8" s="221" t="s">
        <v>57</v>
      </c>
      <c r="BB8" s="67" t="s">
        <v>56</v>
      </c>
      <c r="BC8" s="221" t="s">
        <v>57</v>
      </c>
      <c r="BD8" s="484"/>
      <c r="BE8" s="485"/>
    </row>
    <row r="9" spans="1:58" s="225" customFormat="1" ht="15.75" customHeight="1" x14ac:dyDescent="0.3">
      <c r="A9" s="1">
        <v>1</v>
      </c>
      <c r="B9" s="2"/>
      <c r="C9" s="3" t="s">
        <v>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68"/>
      <c r="BA9" s="69" t="str">
        <f>IF(AZ9=0,"",AZ9)</f>
        <v/>
      </c>
      <c r="BB9" s="69"/>
      <c r="BC9" s="69"/>
      <c r="BD9" s="69"/>
      <c r="BE9" s="70"/>
    </row>
    <row r="10" spans="1:58" s="236" customFormat="1" ht="15.75" customHeight="1" x14ac:dyDescent="0.25">
      <c r="A10" s="226" t="s">
        <v>186</v>
      </c>
      <c r="B10" s="54" t="s">
        <v>17</v>
      </c>
      <c r="C10" s="227" t="s">
        <v>187</v>
      </c>
      <c r="D10" s="228">
        <v>2</v>
      </c>
      <c r="E10" s="4">
        <v>36</v>
      </c>
      <c r="F10" s="228">
        <v>2</v>
      </c>
      <c r="G10" s="4">
        <v>24</v>
      </c>
      <c r="H10" s="228">
        <v>2</v>
      </c>
      <c r="I10" s="229" t="s">
        <v>18</v>
      </c>
      <c r="J10" s="230"/>
      <c r="K10" s="4" t="str">
        <f t="shared" ref="K10:K16" si="0">IF(J10*15=0,"",J10*15)</f>
        <v/>
      </c>
      <c r="L10" s="231"/>
      <c r="M10" s="4" t="str">
        <f t="shared" ref="M10:M15" si="1">IF(L10*15=0,"",L10*15)</f>
        <v/>
      </c>
      <c r="N10" s="231"/>
      <c r="O10" s="232"/>
      <c r="P10" s="231"/>
      <c r="Q10" s="4"/>
      <c r="R10" s="231"/>
      <c r="S10" s="4"/>
      <c r="T10" s="231"/>
      <c r="U10" s="233"/>
      <c r="V10" s="230"/>
      <c r="W10" s="4" t="str">
        <f t="shared" ref="W10:W16" si="2">IF(V10*15=0,"",V10*15)</f>
        <v/>
      </c>
      <c r="X10" s="231"/>
      <c r="Y10" s="4" t="str">
        <f t="shared" ref="Y10:Y16" si="3">IF(X10*15=0,"",X10*15)</f>
        <v/>
      </c>
      <c r="Z10" s="231"/>
      <c r="AA10" s="232"/>
      <c r="AB10" s="231"/>
      <c r="AC10" s="4" t="str">
        <f t="shared" ref="AC10:AC16" si="4">IF(AB10*15=0,"",AB10*15)</f>
        <v/>
      </c>
      <c r="AD10" s="231"/>
      <c r="AE10" s="4" t="str">
        <f t="shared" ref="AE10:AE16" si="5">IF(AD10*15=0,"",AD10*15)</f>
        <v/>
      </c>
      <c r="AF10" s="231"/>
      <c r="AG10" s="233"/>
      <c r="AH10" s="230"/>
      <c r="AI10" s="4" t="str">
        <f t="shared" ref="AI10:AI16" si="6">IF(AH10*15=0,"",AH10*15)</f>
        <v/>
      </c>
      <c r="AJ10" s="231"/>
      <c r="AK10" s="4" t="str">
        <f t="shared" ref="AK10:AK16" si="7">IF(AJ10*15=0,"",AJ10*15)</f>
        <v/>
      </c>
      <c r="AL10" s="231"/>
      <c r="AM10" s="232"/>
      <c r="AN10" s="230"/>
      <c r="AO10" s="4" t="str">
        <f t="shared" ref="AO10:AO16" si="8">IF(AN10*15=0,"",AN10*15)</f>
        <v/>
      </c>
      <c r="AP10" s="234"/>
      <c r="AQ10" s="4" t="str">
        <f t="shared" ref="AQ10:AQ16" si="9">IF(AP10*15=0,"",AP10*15)</f>
        <v/>
      </c>
      <c r="AR10" s="234"/>
      <c r="AS10" s="235"/>
      <c r="AT10" s="231"/>
      <c r="AU10" s="4" t="str">
        <f t="shared" ref="AU10:AU16" si="10">IF(AT10*15=0,"",AT10*15)</f>
        <v/>
      </c>
      <c r="AV10" s="231"/>
      <c r="AW10" s="4" t="str">
        <f t="shared" ref="AW10:AW16" si="11">IF(AV10*15=0,"",AV10*15)</f>
        <v/>
      </c>
      <c r="AX10" s="231"/>
      <c r="AY10" s="231"/>
      <c r="AZ10" s="5">
        <v>2</v>
      </c>
      <c r="BA10" s="4">
        <v>36</v>
      </c>
      <c r="BB10" s="6">
        <f t="shared" ref="BB10:BB16" si="12">IF(F10+L10+R10+X10+AD10+AJ10+AP10+AV10=0,"",F10+L10+R10+X10+AD10+AJ10+AP10+AV10)</f>
        <v>2</v>
      </c>
      <c r="BC10" s="4">
        <v>24</v>
      </c>
      <c r="BD10" s="6">
        <f t="shared" ref="BD10:BD16" si="13">IF(N10+H10+T10+Z10+AF10+AL10+AR10+AX10=0,"",N10+H10+T10+Z10+AF10+AL10+AR10+AX10)</f>
        <v>2</v>
      </c>
      <c r="BE10" s="7">
        <f t="shared" ref="BE10:BE16" si="14">IF(D10+F10+L10+J10+P10+R10+V10+X10+AB10+AD10+AH10+AJ10+AN10+AP10+AT10+AV10=0,"",D10+F10+L10+J10+P10+R10+V10+X10+AB10+AD10+AH10+AJ10+AN10+AP10+AT10+AV10)</f>
        <v>4</v>
      </c>
    </row>
    <row r="11" spans="1:58" s="236" customFormat="1" ht="15.75" customHeight="1" x14ac:dyDescent="0.25">
      <c r="A11" s="226" t="s">
        <v>174</v>
      </c>
      <c r="B11" s="54" t="s">
        <v>17</v>
      </c>
      <c r="C11" s="227" t="s">
        <v>175</v>
      </c>
      <c r="D11" s="228">
        <v>1</v>
      </c>
      <c r="E11" s="4">
        <v>16</v>
      </c>
      <c r="F11" s="228">
        <v>2</v>
      </c>
      <c r="G11" s="4">
        <v>36</v>
      </c>
      <c r="H11" s="228">
        <v>2</v>
      </c>
      <c r="I11" s="229" t="s">
        <v>52</v>
      </c>
      <c r="J11" s="230"/>
      <c r="K11" s="4" t="str">
        <f t="shared" si="0"/>
        <v/>
      </c>
      <c r="L11" s="231"/>
      <c r="M11" s="4" t="str">
        <f t="shared" si="1"/>
        <v/>
      </c>
      <c r="N11" s="231"/>
      <c r="O11" s="232"/>
      <c r="P11" s="231"/>
      <c r="Q11" s="4"/>
      <c r="R11" s="231"/>
      <c r="S11" s="4"/>
      <c r="T11" s="231"/>
      <c r="U11" s="233"/>
      <c r="V11" s="230"/>
      <c r="W11" s="4" t="str">
        <f t="shared" si="2"/>
        <v/>
      </c>
      <c r="X11" s="231"/>
      <c r="Y11" s="4" t="str">
        <f t="shared" si="3"/>
        <v/>
      </c>
      <c r="Z11" s="231"/>
      <c r="AA11" s="232"/>
      <c r="AB11" s="231"/>
      <c r="AC11" s="4" t="str">
        <f t="shared" si="4"/>
        <v/>
      </c>
      <c r="AD11" s="231"/>
      <c r="AE11" s="4" t="str">
        <f t="shared" si="5"/>
        <v/>
      </c>
      <c r="AF11" s="231"/>
      <c r="AG11" s="233"/>
      <c r="AH11" s="230"/>
      <c r="AI11" s="4" t="str">
        <f t="shared" si="6"/>
        <v/>
      </c>
      <c r="AJ11" s="231"/>
      <c r="AK11" s="4" t="str">
        <f t="shared" si="7"/>
        <v/>
      </c>
      <c r="AL11" s="231"/>
      <c r="AM11" s="232"/>
      <c r="AN11" s="230"/>
      <c r="AO11" s="4" t="str">
        <f t="shared" si="8"/>
        <v/>
      </c>
      <c r="AP11" s="234"/>
      <c r="AQ11" s="4" t="str">
        <f t="shared" si="9"/>
        <v/>
      </c>
      <c r="AR11" s="234"/>
      <c r="AS11" s="235"/>
      <c r="AT11" s="231"/>
      <c r="AU11" s="4" t="str">
        <f t="shared" si="10"/>
        <v/>
      </c>
      <c r="AV11" s="231"/>
      <c r="AW11" s="4" t="str">
        <f t="shared" si="11"/>
        <v/>
      </c>
      <c r="AX11" s="231"/>
      <c r="AY11" s="231"/>
      <c r="AZ11" s="5">
        <v>1</v>
      </c>
      <c r="BA11" s="4">
        <v>16</v>
      </c>
      <c r="BB11" s="6">
        <f t="shared" si="12"/>
        <v>2</v>
      </c>
      <c r="BC11" s="4">
        <v>36</v>
      </c>
      <c r="BD11" s="6">
        <f t="shared" si="13"/>
        <v>2</v>
      </c>
      <c r="BE11" s="7">
        <f t="shared" si="14"/>
        <v>3</v>
      </c>
    </row>
    <row r="12" spans="1:58" s="236" customFormat="1" ht="15.75" customHeight="1" x14ac:dyDescent="0.25">
      <c r="A12" s="226" t="s">
        <v>142</v>
      </c>
      <c r="B12" s="54" t="s">
        <v>17</v>
      </c>
      <c r="C12" s="227" t="s">
        <v>143</v>
      </c>
      <c r="D12" s="228"/>
      <c r="E12" s="4" t="str">
        <f t="shared" ref="E12:E16" si="15">IF(D12*15=0,"",D12*15)</f>
        <v/>
      </c>
      <c r="F12" s="228">
        <v>4</v>
      </c>
      <c r="G12" s="4">
        <v>54</v>
      </c>
      <c r="H12" s="228">
        <v>2</v>
      </c>
      <c r="I12" s="229" t="s">
        <v>52</v>
      </c>
      <c r="J12" s="230"/>
      <c r="K12" s="4" t="str">
        <f t="shared" si="0"/>
        <v/>
      </c>
      <c r="L12" s="231"/>
      <c r="M12" s="4" t="str">
        <f t="shared" si="1"/>
        <v/>
      </c>
      <c r="N12" s="231"/>
      <c r="O12" s="232"/>
      <c r="P12" s="231"/>
      <c r="Q12" s="4"/>
      <c r="R12" s="231"/>
      <c r="S12" s="4"/>
      <c r="T12" s="231"/>
      <c r="U12" s="233"/>
      <c r="V12" s="230"/>
      <c r="W12" s="4" t="str">
        <f t="shared" si="2"/>
        <v/>
      </c>
      <c r="X12" s="231"/>
      <c r="Y12" s="4" t="str">
        <f t="shared" si="3"/>
        <v/>
      </c>
      <c r="Z12" s="231"/>
      <c r="AA12" s="232"/>
      <c r="AB12" s="231"/>
      <c r="AC12" s="4" t="str">
        <f t="shared" si="4"/>
        <v/>
      </c>
      <c r="AD12" s="231"/>
      <c r="AE12" s="4" t="str">
        <f t="shared" si="5"/>
        <v/>
      </c>
      <c r="AF12" s="231"/>
      <c r="AG12" s="233"/>
      <c r="AH12" s="230"/>
      <c r="AI12" s="4" t="str">
        <f t="shared" si="6"/>
        <v/>
      </c>
      <c r="AJ12" s="231"/>
      <c r="AK12" s="4" t="str">
        <f t="shared" si="7"/>
        <v/>
      </c>
      <c r="AL12" s="231"/>
      <c r="AM12" s="232"/>
      <c r="AN12" s="230"/>
      <c r="AO12" s="4" t="str">
        <f t="shared" si="8"/>
        <v/>
      </c>
      <c r="AP12" s="234"/>
      <c r="AQ12" s="4" t="str">
        <f t="shared" si="9"/>
        <v/>
      </c>
      <c r="AR12" s="234"/>
      <c r="AS12" s="235"/>
      <c r="AT12" s="231"/>
      <c r="AU12" s="4" t="str">
        <f t="shared" si="10"/>
        <v/>
      </c>
      <c r="AV12" s="231"/>
      <c r="AW12" s="4" t="str">
        <f t="shared" si="11"/>
        <v/>
      </c>
      <c r="AX12" s="231"/>
      <c r="AY12" s="231"/>
      <c r="AZ12" s="5"/>
      <c r="BA12" s="4"/>
      <c r="BB12" s="6">
        <f t="shared" si="12"/>
        <v>4</v>
      </c>
      <c r="BC12" s="4">
        <v>54</v>
      </c>
      <c r="BD12" s="6">
        <f t="shared" si="13"/>
        <v>2</v>
      </c>
      <c r="BE12" s="7">
        <f t="shared" si="14"/>
        <v>4</v>
      </c>
    </row>
    <row r="13" spans="1:58" s="236" customFormat="1" ht="15.75" customHeight="1" x14ac:dyDescent="0.25">
      <c r="A13" s="226" t="s">
        <v>85</v>
      </c>
      <c r="B13" s="54" t="s">
        <v>17</v>
      </c>
      <c r="C13" s="227" t="s">
        <v>86</v>
      </c>
      <c r="D13" s="228">
        <v>2</v>
      </c>
      <c r="E13" s="4">
        <v>30</v>
      </c>
      <c r="F13" s="228">
        <v>1</v>
      </c>
      <c r="G13" s="4">
        <v>12</v>
      </c>
      <c r="H13" s="228">
        <v>2</v>
      </c>
      <c r="I13" s="229" t="s">
        <v>17</v>
      </c>
      <c r="J13" s="230"/>
      <c r="K13" s="4" t="str">
        <f t="shared" si="0"/>
        <v/>
      </c>
      <c r="L13" s="231"/>
      <c r="M13" s="4" t="str">
        <f t="shared" si="1"/>
        <v/>
      </c>
      <c r="N13" s="231"/>
      <c r="O13" s="232"/>
      <c r="P13" s="231"/>
      <c r="Q13" s="4"/>
      <c r="R13" s="231"/>
      <c r="S13" s="4"/>
      <c r="T13" s="231"/>
      <c r="U13" s="233"/>
      <c r="V13" s="230"/>
      <c r="W13" s="4" t="str">
        <f t="shared" si="2"/>
        <v/>
      </c>
      <c r="X13" s="231"/>
      <c r="Y13" s="4" t="str">
        <f t="shared" si="3"/>
        <v/>
      </c>
      <c r="Z13" s="231"/>
      <c r="AA13" s="232"/>
      <c r="AB13" s="230"/>
      <c r="AC13" s="4" t="str">
        <f t="shared" si="4"/>
        <v/>
      </c>
      <c r="AD13" s="231"/>
      <c r="AE13" s="4" t="str">
        <f t="shared" si="5"/>
        <v/>
      </c>
      <c r="AF13" s="231"/>
      <c r="AG13" s="232"/>
      <c r="AH13" s="230"/>
      <c r="AI13" s="4" t="str">
        <f t="shared" si="6"/>
        <v/>
      </c>
      <c r="AJ13" s="231"/>
      <c r="AK13" s="4" t="str">
        <f t="shared" si="7"/>
        <v/>
      </c>
      <c r="AL13" s="231"/>
      <c r="AM13" s="232"/>
      <c r="AN13" s="230"/>
      <c r="AO13" s="4" t="str">
        <f t="shared" si="8"/>
        <v/>
      </c>
      <c r="AP13" s="231"/>
      <c r="AQ13" s="4" t="str">
        <f t="shared" si="9"/>
        <v/>
      </c>
      <c r="AR13" s="231"/>
      <c r="AS13" s="232"/>
      <c r="AT13" s="231"/>
      <c r="AU13" s="4" t="str">
        <f t="shared" si="10"/>
        <v/>
      </c>
      <c r="AV13" s="231"/>
      <c r="AW13" s="4" t="str">
        <f t="shared" si="11"/>
        <v/>
      </c>
      <c r="AX13" s="231"/>
      <c r="AY13" s="231"/>
      <c r="AZ13" s="5">
        <v>2</v>
      </c>
      <c r="BA13" s="4">
        <v>42</v>
      </c>
      <c r="BB13" s="6">
        <f t="shared" si="12"/>
        <v>1</v>
      </c>
      <c r="BC13" s="4"/>
      <c r="BD13" s="6">
        <f t="shared" si="13"/>
        <v>2</v>
      </c>
      <c r="BE13" s="7">
        <f t="shared" si="14"/>
        <v>3</v>
      </c>
    </row>
    <row r="14" spans="1:58" s="236" customFormat="1" ht="15.75" customHeight="1" x14ac:dyDescent="0.25">
      <c r="A14" s="226" t="s">
        <v>87</v>
      </c>
      <c r="B14" s="54" t="s">
        <v>17</v>
      </c>
      <c r="C14" s="227" t="s">
        <v>134</v>
      </c>
      <c r="D14" s="228">
        <v>2</v>
      </c>
      <c r="E14" s="4">
        <v>24</v>
      </c>
      <c r="F14" s="228">
        <v>3</v>
      </c>
      <c r="G14" s="4">
        <v>42</v>
      </c>
      <c r="H14" s="228">
        <v>3</v>
      </c>
      <c r="I14" s="229" t="s">
        <v>18</v>
      </c>
      <c r="J14" s="230"/>
      <c r="K14" s="4" t="str">
        <f t="shared" si="0"/>
        <v/>
      </c>
      <c r="L14" s="231"/>
      <c r="M14" s="4" t="str">
        <f t="shared" si="1"/>
        <v/>
      </c>
      <c r="N14" s="231"/>
      <c r="O14" s="232"/>
      <c r="P14" s="231"/>
      <c r="Q14" s="4"/>
      <c r="R14" s="231"/>
      <c r="S14" s="4"/>
      <c r="T14" s="231"/>
      <c r="U14" s="233"/>
      <c r="V14" s="230"/>
      <c r="W14" s="4" t="str">
        <f t="shared" si="2"/>
        <v/>
      </c>
      <c r="X14" s="231"/>
      <c r="Y14" s="4" t="str">
        <f t="shared" si="3"/>
        <v/>
      </c>
      <c r="Z14" s="231"/>
      <c r="AA14" s="232"/>
      <c r="AB14" s="230"/>
      <c r="AC14" s="4" t="str">
        <f t="shared" si="4"/>
        <v/>
      </c>
      <c r="AD14" s="231"/>
      <c r="AE14" s="4" t="str">
        <f t="shared" si="5"/>
        <v/>
      </c>
      <c r="AF14" s="231"/>
      <c r="AG14" s="232"/>
      <c r="AH14" s="230"/>
      <c r="AI14" s="4" t="str">
        <f t="shared" si="6"/>
        <v/>
      </c>
      <c r="AJ14" s="231"/>
      <c r="AK14" s="4" t="str">
        <f t="shared" si="7"/>
        <v/>
      </c>
      <c r="AL14" s="231"/>
      <c r="AM14" s="232"/>
      <c r="AN14" s="230"/>
      <c r="AO14" s="4" t="str">
        <f t="shared" si="8"/>
        <v/>
      </c>
      <c r="AP14" s="231"/>
      <c r="AQ14" s="4" t="str">
        <f t="shared" si="9"/>
        <v/>
      </c>
      <c r="AR14" s="231"/>
      <c r="AS14" s="232"/>
      <c r="AT14" s="231"/>
      <c r="AU14" s="4" t="str">
        <f t="shared" si="10"/>
        <v/>
      </c>
      <c r="AV14" s="231"/>
      <c r="AW14" s="4" t="str">
        <f t="shared" si="11"/>
        <v/>
      </c>
      <c r="AX14" s="231"/>
      <c r="AY14" s="231"/>
      <c r="AZ14" s="5">
        <v>2</v>
      </c>
      <c r="BA14" s="4">
        <v>28</v>
      </c>
      <c r="BB14" s="6">
        <f t="shared" si="12"/>
        <v>3</v>
      </c>
      <c r="BC14" s="4">
        <v>38</v>
      </c>
      <c r="BD14" s="6">
        <f t="shared" si="13"/>
        <v>3</v>
      </c>
      <c r="BE14" s="7">
        <f t="shared" si="14"/>
        <v>5</v>
      </c>
    </row>
    <row r="15" spans="1:58" s="236" customFormat="1" ht="15.75" customHeight="1" x14ac:dyDescent="0.25">
      <c r="A15" s="226" t="s">
        <v>379</v>
      </c>
      <c r="B15" s="54" t="s">
        <v>17</v>
      </c>
      <c r="C15" s="227" t="s">
        <v>88</v>
      </c>
      <c r="D15" s="228"/>
      <c r="E15" s="4" t="str">
        <f t="shared" si="15"/>
        <v/>
      </c>
      <c r="F15" s="228">
        <v>2</v>
      </c>
      <c r="G15" s="4">
        <v>24</v>
      </c>
      <c r="H15" s="228">
        <v>2</v>
      </c>
      <c r="I15" s="229" t="s">
        <v>52</v>
      </c>
      <c r="J15" s="230"/>
      <c r="K15" s="4" t="str">
        <f t="shared" si="0"/>
        <v/>
      </c>
      <c r="L15" s="231"/>
      <c r="M15" s="4" t="str">
        <f t="shared" si="1"/>
        <v/>
      </c>
      <c r="N15" s="231"/>
      <c r="O15" s="232"/>
      <c r="P15" s="231"/>
      <c r="Q15" s="4"/>
      <c r="R15" s="231"/>
      <c r="S15" s="4"/>
      <c r="T15" s="231"/>
      <c r="U15" s="233"/>
      <c r="V15" s="230"/>
      <c r="W15" s="4" t="str">
        <f t="shared" si="2"/>
        <v/>
      </c>
      <c r="X15" s="231"/>
      <c r="Y15" s="4" t="str">
        <f t="shared" si="3"/>
        <v/>
      </c>
      <c r="Z15" s="231"/>
      <c r="AA15" s="232"/>
      <c r="AB15" s="230"/>
      <c r="AC15" s="4" t="str">
        <f t="shared" si="4"/>
        <v/>
      </c>
      <c r="AD15" s="231"/>
      <c r="AE15" s="4" t="str">
        <f t="shared" si="5"/>
        <v/>
      </c>
      <c r="AF15" s="231"/>
      <c r="AG15" s="232"/>
      <c r="AH15" s="230"/>
      <c r="AI15" s="4" t="str">
        <f t="shared" si="6"/>
        <v/>
      </c>
      <c r="AJ15" s="231"/>
      <c r="AK15" s="4" t="str">
        <f t="shared" si="7"/>
        <v/>
      </c>
      <c r="AL15" s="231"/>
      <c r="AM15" s="232"/>
      <c r="AN15" s="230"/>
      <c r="AO15" s="4" t="str">
        <f t="shared" si="8"/>
        <v/>
      </c>
      <c r="AP15" s="231"/>
      <c r="AQ15" s="4" t="str">
        <f t="shared" si="9"/>
        <v/>
      </c>
      <c r="AR15" s="231"/>
      <c r="AS15" s="232"/>
      <c r="AT15" s="231"/>
      <c r="AU15" s="4" t="str">
        <f t="shared" si="10"/>
        <v/>
      </c>
      <c r="AV15" s="231"/>
      <c r="AW15" s="4" t="str">
        <f t="shared" si="11"/>
        <v/>
      </c>
      <c r="AX15" s="231"/>
      <c r="AY15" s="231"/>
      <c r="AZ15" s="5"/>
      <c r="BA15" s="4"/>
      <c r="BB15" s="6">
        <f t="shared" si="12"/>
        <v>2</v>
      </c>
      <c r="BC15" s="4">
        <v>24</v>
      </c>
      <c r="BD15" s="6">
        <f t="shared" si="13"/>
        <v>2</v>
      </c>
      <c r="BE15" s="7">
        <f t="shared" si="14"/>
        <v>2</v>
      </c>
    </row>
    <row r="16" spans="1:58" s="236" customFormat="1" ht="15.75" customHeight="1" x14ac:dyDescent="0.25">
      <c r="A16" s="226" t="s">
        <v>476</v>
      </c>
      <c r="B16" s="54" t="s">
        <v>17</v>
      </c>
      <c r="C16" s="227" t="s">
        <v>141</v>
      </c>
      <c r="D16" s="228"/>
      <c r="E16" s="4" t="str">
        <f t="shared" si="15"/>
        <v/>
      </c>
      <c r="F16" s="228">
        <v>2</v>
      </c>
      <c r="G16" s="4">
        <v>36</v>
      </c>
      <c r="H16" s="228">
        <v>2</v>
      </c>
      <c r="I16" s="229" t="s">
        <v>52</v>
      </c>
      <c r="J16" s="230"/>
      <c r="K16" s="4" t="str">
        <f t="shared" si="0"/>
        <v/>
      </c>
      <c r="L16" s="231"/>
      <c r="M16" s="4"/>
      <c r="N16" s="231"/>
      <c r="O16" s="232"/>
      <c r="P16" s="231"/>
      <c r="Q16" s="4"/>
      <c r="R16" s="231"/>
      <c r="S16" s="4"/>
      <c r="T16" s="231"/>
      <c r="U16" s="233"/>
      <c r="V16" s="230"/>
      <c r="W16" s="4" t="str">
        <f t="shared" si="2"/>
        <v/>
      </c>
      <c r="X16" s="231"/>
      <c r="Y16" s="4" t="str">
        <f t="shared" si="3"/>
        <v/>
      </c>
      <c r="Z16" s="231"/>
      <c r="AA16" s="232"/>
      <c r="AB16" s="230"/>
      <c r="AC16" s="4" t="str">
        <f t="shared" si="4"/>
        <v/>
      </c>
      <c r="AD16" s="231"/>
      <c r="AE16" s="4" t="str">
        <f t="shared" si="5"/>
        <v/>
      </c>
      <c r="AF16" s="231"/>
      <c r="AG16" s="232"/>
      <c r="AH16" s="230"/>
      <c r="AI16" s="4" t="str">
        <f t="shared" si="6"/>
        <v/>
      </c>
      <c r="AJ16" s="231"/>
      <c r="AK16" s="4" t="str">
        <f t="shared" si="7"/>
        <v/>
      </c>
      <c r="AL16" s="231"/>
      <c r="AM16" s="232"/>
      <c r="AN16" s="230"/>
      <c r="AO16" s="4" t="str">
        <f t="shared" si="8"/>
        <v/>
      </c>
      <c r="AP16" s="231"/>
      <c r="AQ16" s="4" t="str">
        <f t="shared" si="9"/>
        <v/>
      </c>
      <c r="AR16" s="231"/>
      <c r="AS16" s="232"/>
      <c r="AT16" s="231"/>
      <c r="AU16" s="4" t="str">
        <f t="shared" si="10"/>
        <v/>
      </c>
      <c r="AV16" s="231"/>
      <c r="AW16" s="4" t="str">
        <f t="shared" si="11"/>
        <v/>
      </c>
      <c r="AX16" s="231"/>
      <c r="AY16" s="231"/>
      <c r="AZ16" s="5"/>
      <c r="BA16" s="4"/>
      <c r="BB16" s="6">
        <f t="shared" si="12"/>
        <v>2</v>
      </c>
      <c r="BC16" s="4">
        <v>36</v>
      </c>
      <c r="BD16" s="6">
        <f t="shared" si="13"/>
        <v>2</v>
      </c>
      <c r="BE16" s="7">
        <f t="shared" si="14"/>
        <v>2</v>
      </c>
    </row>
    <row r="17" spans="1:57" s="236" customFormat="1" ht="15.75" customHeight="1" x14ac:dyDescent="0.25">
      <c r="A17" s="226" t="s">
        <v>380</v>
      </c>
      <c r="B17" s="54" t="s">
        <v>17</v>
      </c>
      <c r="C17" s="227" t="s">
        <v>381</v>
      </c>
      <c r="D17" s="228">
        <v>1</v>
      </c>
      <c r="E17" s="4">
        <f t="shared" ref="E17:G34" si="16">IF(D17*15=0,"",D17*15)</f>
        <v>15</v>
      </c>
      <c r="F17" s="228">
        <v>1</v>
      </c>
      <c r="G17" s="4">
        <f t="shared" si="16"/>
        <v>15</v>
      </c>
      <c r="H17" s="228">
        <v>2</v>
      </c>
      <c r="I17" s="229" t="s">
        <v>18</v>
      </c>
      <c r="J17" s="230"/>
      <c r="K17" s="4"/>
      <c r="L17" s="231"/>
      <c r="M17" s="4"/>
      <c r="N17" s="231"/>
      <c r="O17" s="232"/>
      <c r="P17" s="231"/>
      <c r="Q17" s="4"/>
      <c r="R17" s="231"/>
      <c r="S17" s="4"/>
      <c r="T17" s="231"/>
      <c r="U17" s="233"/>
      <c r="V17" s="230"/>
      <c r="W17" s="4"/>
      <c r="X17" s="231"/>
      <c r="Y17" s="4"/>
      <c r="Z17" s="231"/>
      <c r="AA17" s="232"/>
      <c r="AB17" s="231"/>
      <c r="AC17" s="4"/>
      <c r="AD17" s="231"/>
      <c r="AE17" s="4"/>
      <c r="AF17" s="231"/>
      <c r="AG17" s="233"/>
      <c r="AH17" s="230"/>
      <c r="AI17" s="4"/>
      <c r="AJ17" s="231"/>
      <c r="AK17" s="4"/>
      <c r="AL17" s="231"/>
      <c r="AM17" s="232"/>
      <c r="AN17" s="230"/>
      <c r="AO17" s="4"/>
      <c r="AP17" s="231"/>
      <c r="AQ17" s="4"/>
      <c r="AR17" s="231"/>
      <c r="AS17" s="232"/>
      <c r="AT17" s="231"/>
      <c r="AU17" s="4"/>
      <c r="AV17" s="231"/>
      <c r="AW17" s="4"/>
      <c r="AX17" s="231"/>
      <c r="AY17" s="231"/>
      <c r="AZ17" s="5"/>
      <c r="BA17" s="4"/>
      <c r="BB17" s="6">
        <f t="shared" ref="BB17:BB19" si="17">IF(F17+L17+R17+X17+AD17+AJ17+AP17+AV17=0,"",F17+L17+R17+X17+AD17+AJ17+AP17+AV17)</f>
        <v>1</v>
      </c>
      <c r="BC17" s="4">
        <v>36</v>
      </c>
      <c r="BD17" s="6">
        <f t="shared" ref="BD17:BD19" si="18">IF(N17+H17+T17+Z17+AF17+AL17+AR17+AX17=0,"",N17+H17+T17+Z17+AF17+AL17+AR17+AX17)</f>
        <v>2</v>
      </c>
      <c r="BE17" s="7">
        <f t="shared" ref="BE17:BE19" si="19">IF(D17+F17+L17+J17+P17+R17+V17+X17+AB17+AD17+AH17+AJ17+AN17+AP17+AT17+AV17=0,"",D17+F17+L17+J17+P17+R17+V17+X17+AB17+AD17+AH17+AJ17+AN17+AP17+AT17+AV17)</f>
        <v>2</v>
      </c>
    </row>
    <row r="18" spans="1:57" s="236" customFormat="1" ht="15.75" customHeight="1" x14ac:dyDescent="0.25">
      <c r="A18" s="237" t="s">
        <v>382</v>
      </c>
      <c r="B18" s="55" t="s">
        <v>17</v>
      </c>
      <c r="C18" s="238" t="s">
        <v>383</v>
      </c>
      <c r="D18" s="228"/>
      <c r="E18" s="4" t="str">
        <f t="shared" si="16"/>
        <v/>
      </c>
      <c r="F18" s="228">
        <v>3</v>
      </c>
      <c r="G18" s="4">
        <v>48</v>
      </c>
      <c r="H18" s="228">
        <v>3</v>
      </c>
      <c r="I18" s="229" t="s">
        <v>52</v>
      </c>
      <c r="J18" s="230"/>
      <c r="K18" s="4"/>
      <c r="L18" s="231"/>
      <c r="M18" s="4"/>
      <c r="N18" s="231"/>
      <c r="O18" s="232"/>
      <c r="P18" s="231"/>
      <c r="Q18" s="4"/>
      <c r="R18" s="231"/>
      <c r="S18" s="4"/>
      <c r="T18" s="231"/>
      <c r="U18" s="233"/>
      <c r="V18" s="230"/>
      <c r="W18" s="4"/>
      <c r="X18" s="231"/>
      <c r="Y18" s="4"/>
      <c r="Z18" s="231"/>
      <c r="AA18" s="232"/>
      <c r="AB18" s="231"/>
      <c r="AC18" s="4"/>
      <c r="AD18" s="231"/>
      <c r="AE18" s="4"/>
      <c r="AF18" s="231"/>
      <c r="AG18" s="233"/>
      <c r="AH18" s="230"/>
      <c r="AI18" s="4"/>
      <c r="AJ18" s="231"/>
      <c r="AK18" s="4"/>
      <c r="AL18" s="231"/>
      <c r="AM18" s="232"/>
      <c r="AN18" s="230"/>
      <c r="AO18" s="4"/>
      <c r="AP18" s="231"/>
      <c r="AQ18" s="4"/>
      <c r="AR18" s="231"/>
      <c r="AS18" s="232"/>
      <c r="AT18" s="231"/>
      <c r="AU18" s="4"/>
      <c r="AV18" s="231"/>
      <c r="AW18" s="4"/>
      <c r="AX18" s="231"/>
      <c r="AY18" s="231"/>
      <c r="AZ18" s="5"/>
      <c r="BA18" s="4"/>
      <c r="BB18" s="6">
        <f t="shared" si="17"/>
        <v>3</v>
      </c>
      <c r="BC18" s="4">
        <v>36</v>
      </c>
      <c r="BD18" s="6">
        <f t="shared" si="18"/>
        <v>3</v>
      </c>
      <c r="BE18" s="7">
        <f t="shared" si="19"/>
        <v>3</v>
      </c>
    </row>
    <row r="19" spans="1:57" ht="15.75" customHeight="1" x14ac:dyDescent="0.25">
      <c r="A19" s="226" t="s">
        <v>384</v>
      </c>
      <c r="B19" s="54" t="s">
        <v>17</v>
      </c>
      <c r="C19" s="239" t="s">
        <v>343</v>
      </c>
      <c r="D19" s="240">
        <v>1</v>
      </c>
      <c r="E19" s="4">
        <f t="shared" si="16"/>
        <v>15</v>
      </c>
      <c r="F19" s="240"/>
      <c r="G19" s="4" t="str">
        <f t="shared" ref="G19" si="20">IF(F19*15=0,"",F19*15)</f>
        <v/>
      </c>
      <c r="H19" s="241">
        <v>2</v>
      </c>
      <c r="I19" s="242" t="s">
        <v>53</v>
      </c>
      <c r="J19" s="243"/>
      <c r="K19" s="4" t="str">
        <f t="shared" ref="K19" si="21">IF(J19*15=0,"",J19*15)</f>
        <v/>
      </c>
      <c r="L19" s="244"/>
      <c r="M19" s="4" t="str">
        <f t="shared" ref="M19" si="22">IF(L19*15=0,"",L19*15)</f>
        <v/>
      </c>
      <c r="N19" s="244"/>
      <c r="O19" s="245"/>
      <c r="P19" s="240"/>
      <c r="Q19" s="4" t="str">
        <f t="shared" ref="Q19" si="23">IF(P19*15=0,"",P19*15)</f>
        <v/>
      </c>
      <c r="R19" s="240"/>
      <c r="S19" s="4" t="str">
        <f t="shared" ref="S19" si="24">IF(R19*15=0,"",R19*15)</f>
        <v/>
      </c>
      <c r="T19" s="241"/>
      <c r="U19" s="242"/>
      <c r="V19" s="246"/>
      <c r="W19" s="4" t="str">
        <f t="shared" ref="W19" si="25">IF(V19*15=0,"",V19*15)</f>
        <v/>
      </c>
      <c r="X19" s="241"/>
      <c r="Y19" s="4" t="str">
        <f t="shared" ref="Y19" si="26">IF(X19*15=0,"",X19*15)</f>
        <v/>
      </c>
      <c r="Z19" s="241"/>
      <c r="AA19" s="245"/>
      <c r="AB19" s="240"/>
      <c r="AC19" s="4" t="str">
        <f t="shared" ref="AC19" si="27">IF(AB19*15=0,"",AB19*15)</f>
        <v/>
      </c>
      <c r="AD19" s="240"/>
      <c r="AE19" s="4" t="str">
        <f t="shared" ref="AE19" si="28">IF(AD19*15=0,"",AD19*15)</f>
        <v/>
      </c>
      <c r="AF19" s="241"/>
      <c r="AG19" s="242"/>
      <c r="AH19" s="246"/>
      <c r="AI19" s="4" t="str">
        <f t="shared" ref="AI19" si="29">IF(AH19*15=0,"",AH19*15)</f>
        <v/>
      </c>
      <c r="AJ19" s="240"/>
      <c r="AK19" s="4" t="str">
        <f t="shared" ref="AK19" si="30">IF(AJ19*15=0,"",AJ19*15)</f>
        <v/>
      </c>
      <c r="AL19" s="241"/>
      <c r="AM19" s="247"/>
      <c r="AN19" s="246"/>
      <c r="AO19" s="4" t="str">
        <f t="shared" ref="AO19" si="31">IF(AN19*15=0,"",AN19*15)</f>
        <v/>
      </c>
      <c r="AP19" s="241"/>
      <c r="AQ19" s="4" t="str">
        <f t="shared" ref="AQ19" si="32">IF(AP19*15=0,"",AP19*15)</f>
        <v/>
      </c>
      <c r="AR19" s="241"/>
      <c r="AS19" s="245"/>
      <c r="AT19" s="240"/>
      <c r="AU19" s="4" t="str">
        <f t="shared" ref="AU19" si="33">IF(AT19*15=0,"",AT19*15)</f>
        <v/>
      </c>
      <c r="AV19" s="240"/>
      <c r="AW19" s="4" t="str">
        <f t="shared" ref="AW19" si="34">IF(AV19*15=0,"",AV19*15)</f>
        <v/>
      </c>
      <c r="AX19" s="241"/>
      <c r="AY19" s="244"/>
      <c r="AZ19" s="5">
        <f t="shared" ref="AZ19" si="35">IF(D19+J19+P19+V19+AB19+AH19+AN19+AT19=0,"",D19+J19+P19+V19+AB19+AH19+AN19+AT19)</f>
        <v>1</v>
      </c>
      <c r="BA19" s="4">
        <f t="shared" ref="BA19" si="36">IF((D19+J19+P19+V19+AB19+AH19+AN19+AT19)*15=0,"",(D19+J19+P19+V19+AB19+AH19+AN19+AT19)*15)</f>
        <v>15</v>
      </c>
      <c r="BB19" s="6" t="str">
        <f t="shared" si="17"/>
        <v/>
      </c>
      <c r="BC19" s="4" t="str">
        <f t="shared" ref="BC19" si="37">IF((L19+F19+R19+X19+AD19+AJ19+AP19+AV19)*15=0,"",(L19+F19+R19+X19+AD19+AJ19+AP19+AV19)*15)</f>
        <v/>
      </c>
      <c r="BD19" s="6">
        <f t="shared" si="18"/>
        <v>2</v>
      </c>
      <c r="BE19" s="7">
        <f t="shared" si="19"/>
        <v>1</v>
      </c>
    </row>
    <row r="20" spans="1:57" ht="15.75" customHeight="1" x14ac:dyDescent="0.25">
      <c r="A20" s="226" t="s">
        <v>59</v>
      </c>
      <c r="B20" s="54" t="s">
        <v>17</v>
      </c>
      <c r="C20" s="239" t="s">
        <v>60</v>
      </c>
      <c r="D20" s="240"/>
      <c r="E20" s="4" t="str">
        <f t="shared" si="16"/>
        <v/>
      </c>
      <c r="F20" s="240"/>
      <c r="G20" s="4" t="str">
        <f t="shared" ref="G20:G34" si="38">IF(F20*15=0,"",F20*15)</f>
        <v/>
      </c>
      <c r="H20" s="241"/>
      <c r="I20" s="242"/>
      <c r="J20" s="243"/>
      <c r="K20" s="4" t="str">
        <f t="shared" ref="K20" si="39">IF(J20*15=0,"",J20*15)</f>
        <v/>
      </c>
      <c r="L20" s="244"/>
      <c r="M20" s="4" t="str">
        <f t="shared" ref="M20" si="40">IF(L20*15=0,"",L20*15)</f>
        <v/>
      </c>
      <c r="N20" s="244"/>
      <c r="O20" s="245"/>
      <c r="P20" s="240"/>
      <c r="Q20" s="4" t="str">
        <f t="shared" ref="Q20:Q34" si="41">IF(P20*15=0,"",P20*15)</f>
        <v/>
      </c>
      <c r="R20" s="240"/>
      <c r="S20" s="4" t="str">
        <f t="shared" ref="S20:S34" si="42">IF(R20*15=0,"",R20*15)</f>
        <v/>
      </c>
      <c r="T20" s="241"/>
      <c r="U20" s="242"/>
      <c r="V20" s="246">
        <v>1</v>
      </c>
      <c r="W20" s="4">
        <f t="shared" ref="W20:W33" si="43">IF(V20*15=0,"",V20*15)</f>
        <v>15</v>
      </c>
      <c r="X20" s="241">
        <v>1</v>
      </c>
      <c r="Y20" s="4">
        <f t="shared" ref="Y20:Y33" si="44">IF(X20*15=0,"",X20*15)</f>
        <v>15</v>
      </c>
      <c r="Z20" s="241">
        <v>2</v>
      </c>
      <c r="AA20" s="245" t="s">
        <v>53</v>
      </c>
      <c r="AB20" s="240"/>
      <c r="AC20" s="4" t="str">
        <f t="shared" ref="AC20:AC29" si="45">IF(AB20*15=0,"",AB20*15)</f>
        <v/>
      </c>
      <c r="AD20" s="240"/>
      <c r="AE20" s="4" t="str">
        <f t="shared" ref="AE20:AE29" si="46">IF(AD20*15=0,"",AD20*15)</f>
        <v/>
      </c>
      <c r="AF20" s="241"/>
      <c r="AG20" s="242"/>
      <c r="AH20" s="246"/>
      <c r="AI20" s="4" t="str">
        <f t="shared" ref="AI20:AI33" si="47">IF(AH20*15=0,"",AH20*15)</f>
        <v/>
      </c>
      <c r="AJ20" s="240"/>
      <c r="AK20" s="4" t="str">
        <f t="shared" ref="AK20:AK33" si="48">IF(AJ20*15=0,"",AJ20*15)</f>
        <v/>
      </c>
      <c r="AL20" s="241"/>
      <c r="AM20" s="247"/>
      <c r="AN20" s="246"/>
      <c r="AO20" s="4" t="str">
        <f t="shared" ref="AO20:AO34" si="49">IF(AN20*15=0,"",AN20*15)</f>
        <v/>
      </c>
      <c r="AP20" s="241"/>
      <c r="AQ20" s="4" t="str">
        <f t="shared" ref="AQ20:AQ34" si="50">IF(AP20*15=0,"",AP20*15)</f>
        <v/>
      </c>
      <c r="AR20" s="241"/>
      <c r="AS20" s="245"/>
      <c r="AT20" s="240"/>
      <c r="AU20" s="4" t="str">
        <f t="shared" ref="AU20:AU34" si="51">IF(AT20*15=0,"",AT20*15)</f>
        <v/>
      </c>
      <c r="AV20" s="240"/>
      <c r="AW20" s="4" t="str">
        <f t="shared" ref="AW20:AW34" si="52">IF(AV20*15=0,"",AV20*15)</f>
        <v/>
      </c>
      <c r="AX20" s="241"/>
      <c r="AY20" s="244"/>
      <c r="AZ20" s="5">
        <f t="shared" ref="AZ20:AZ34" si="53">IF(D20+J20+P20+V20+AB20+AH20+AN20+AT20=0,"",D20+J20+P20+V20+AB20+AH20+AN20+AT20)</f>
        <v>1</v>
      </c>
      <c r="BA20" s="4">
        <f t="shared" ref="BA20:BA34" si="54">IF((D20+J20+P20+V20+AB20+AH20+AN20+AT20)*15=0,"",(D20+J20+P20+V20+AB20+AH20+AN20+AT20)*15)</f>
        <v>15</v>
      </c>
      <c r="BB20" s="6">
        <f t="shared" ref="BB20:BB34" si="55">IF(F20+L20+R20+X20+AD20+AJ20+AP20+AV20=0,"",F20+L20+R20+X20+AD20+AJ20+AP20+AV20)</f>
        <v>1</v>
      </c>
      <c r="BC20" s="4">
        <f t="shared" ref="BC20:BC34" si="56">IF((L20+F20+R20+X20+AD20+AJ20+AP20+AV20)*15=0,"",(L20+F20+R20+X20+AD20+AJ20+AP20+AV20)*15)</f>
        <v>15</v>
      </c>
      <c r="BD20" s="6">
        <f t="shared" ref="BD20:BD34" si="57">IF(N20+H20+T20+Z20+AF20+AL20+AR20+AX20=0,"",N20+H20+T20+Z20+AF20+AL20+AR20+AX20)</f>
        <v>2</v>
      </c>
      <c r="BE20" s="7">
        <f t="shared" ref="BE20:BE30" si="58">IF(D20+F20+L20+J20+P20+R20+V20+X20+AB20+AD20+AH20+AJ20+AN20+AP20+AT20+AV20=0,"",D20+F20+L20+J20+P20+R20+V20+X20+AB20+AD20+AH20+AJ20+AN20+AP20+AT20+AV20)</f>
        <v>2</v>
      </c>
    </row>
    <row r="21" spans="1:57" ht="15.75" customHeight="1" x14ac:dyDescent="0.25">
      <c r="A21" s="226" t="s">
        <v>61</v>
      </c>
      <c r="B21" s="54" t="s">
        <v>17</v>
      </c>
      <c r="C21" s="227" t="s">
        <v>62</v>
      </c>
      <c r="D21" s="231"/>
      <c r="E21" s="4" t="str">
        <f t="shared" si="16"/>
        <v/>
      </c>
      <c r="F21" s="231"/>
      <c r="G21" s="4" t="str">
        <f t="shared" si="38"/>
        <v/>
      </c>
      <c r="H21" s="248"/>
      <c r="I21" s="242"/>
      <c r="J21" s="230">
        <v>1</v>
      </c>
      <c r="K21" s="4">
        <f t="shared" ref="K21:K34" si="59">IF(J21*15=0,"",J21*15)</f>
        <v>15</v>
      </c>
      <c r="L21" s="234"/>
      <c r="M21" s="4" t="str">
        <f t="shared" ref="M21:M34" si="60">IF(L21*15=0,"",L21*15)</f>
        <v/>
      </c>
      <c r="N21" s="248">
        <v>2</v>
      </c>
      <c r="O21" s="245" t="s">
        <v>17</v>
      </c>
      <c r="P21" s="231"/>
      <c r="Q21" s="4" t="str">
        <f t="shared" si="41"/>
        <v/>
      </c>
      <c r="R21" s="231"/>
      <c r="S21" s="4" t="str">
        <f t="shared" si="42"/>
        <v/>
      </c>
      <c r="T21" s="248"/>
      <c r="U21" s="242"/>
      <c r="V21" s="249"/>
      <c r="W21" s="4" t="str">
        <f t="shared" si="43"/>
        <v/>
      </c>
      <c r="X21" s="250"/>
      <c r="Y21" s="4" t="str">
        <f t="shared" si="44"/>
        <v/>
      </c>
      <c r="Z21" s="251"/>
      <c r="AA21" s="245"/>
      <c r="AB21" s="231"/>
      <c r="AC21" s="4" t="str">
        <f t="shared" si="45"/>
        <v/>
      </c>
      <c r="AD21" s="231"/>
      <c r="AE21" s="4" t="str">
        <f t="shared" si="46"/>
        <v/>
      </c>
      <c r="AF21" s="248"/>
      <c r="AG21" s="242"/>
      <c r="AH21" s="230"/>
      <c r="AI21" s="4" t="str">
        <f t="shared" si="47"/>
        <v/>
      </c>
      <c r="AJ21" s="231"/>
      <c r="AK21" s="4" t="str">
        <f t="shared" si="48"/>
        <v/>
      </c>
      <c r="AL21" s="248"/>
      <c r="AM21" s="247"/>
      <c r="AN21" s="230"/>
      <c r="AO21" s="4" t="str">
        <f t="shared" si="49"/>
        <v/>
      </c>
      <c r="AP21" s="234"/>
      <c r="AQ21" s="4" t="str">
        <f t="shared" si="50"/>
        <v/>
      </c>
      <c r="AR21" s="248"/>
      <c r="AS21" s="245"/>
      <c r="AT21" s="231"/>
      <c r="AU21" s="4" t="str">
        <f t="shared" si="51"/>
        <v/>
      </c>
      <c r="AV21" s="231"/>
      <c r="AW21" s="4" t="str">
        <f t="shared" si="52"/>
        <v/>
      </c>
      <c r="AX21" s="248"/>
      <c r="AY21" s="244"/>
      <c r="AZ21" s="5">
        <f t="shared" si="53"/>
        <v>1</v>
      </c>
      <c r="BA21" s="4">
        <f t="shared" si="54"/>
        <v>15</v>
      </c>
      <c r="BB21" s="6" t="str">
        <f t="shared" si="55"/>
        <v/>
      </c>
      <c r="BC21" s="4" t="str">
        <f t="shared" si="56"/>
        <v/>
      </c>
      <c r="BD21" s="6">
        <f t="shared" si="57"/>
        <v>2</v>
      </c>
      <c r="BE21" s="7">
        <f t="shared" si="58"/>
        <v>1</v>
      </c>
    </row>
    <row r="22" spans="1:57" ht="15.75" customHeight="1" x14ac:dyDescent="0.25">
      <c r="A22" s="226" t="s">
        <v>227</v>
      </c>
      <c r="B22" s="54" t="s">
        <v>17</v>
      </c>
      <c r="C22" s="227" t="s">
        <v>63</v>
      </c>
      <c r="D22" s="231"/>
      <c r="E22" s="4" t="str">
        <f t="shared" si="16"/>
        <v/>
      </c>
      <c r="F22" s="231"/>
      <c r="G22" s="4" t="str">
        <f t="shared" si="38"/>
        <v/>
      </c>
      <c r="H22" s="248"/>
      <c r="I22" s="242"/>
      <c r="J22" s="230"/>
      <c r="K22" s="4" t="str">
        <f t="shared" si="59"/>
        <v/>
      </c>
      <c r="L22" s="234"/>
      <c r="M22" s="4" t="str">
        <f t="shared" si="60"/>
        <v/>
      </c>
      <c r="N22" s="248"/>
      <c r="O22" s="245"/>
      <c r="P22" s="231"/>
      <c r="Q22" s="4" t="str">
        <f t="shared" si="41"/>
        <v/>
      </c>
      <c r="R22" s="231"/>
      <c r="S22" s="4" t="str">
        <f t="shared" si="42"/>
        <v/>
      </c>
      <c r="T22" s="248"/>
      <c r="U22" s="242"/>
      <c r="V22" s="230"/>
      <c r="W22" s="4" t="str">
        <f t="shared" si="43"/>
        <v/>
      </c>
      <c r="X22" s="234"/>
      <c r="Y22" s="4" t="str">
        <f t="shared" si="44"/>
        <v/>
      </c>
      <c r="Z22" s="248"/>
      <c r="AA22" s="245"/>
      <c r="AB22" s="228">
        <v>2</v>
      </c>
      <c r="AC22" s="4">
        <f t="shared" si="45"/>
        <v>30</v>
      </c>
      <c r="AD22" s="228"/>
      <c r="AE22" s="4" t="str">
        <f t="shared" si="46"/>
        <v/>
      </c>
      <c r="AF22" s="251">
        <v>2</v>
      </c>
      <c r="AG22" s="242" t="s">
        <v>53</v>
      </c>
      <c r="AH22" s="230"/>
      <c r="AI22" s="4" t="str">
        <f t="shared" si="47"/>
        <v/>
      </c>
      <c r="AJ22" s="231"/>
      <c r="AK22" s="4" t="str">
        <f t="shared" si="48"/>
        <v/>
      </c>
      <c r="AL22" s="248"/>
      <c r="AM22" s="247"/>
      <c r="AN22" s="230"/>
      <c r="AO22" s="4" t="str">
        <f t="shared" si="49"/>
        <v/>
      </c>
      <c r="AP22" s="234"/>
      <c r="AQ22" s="4" t="str">
        <f t="shared" si="50"/>
        <v/>
      </c>
      <c r="AR22" s="248"/>
      <c r="AS22" s="245"/>
      <c r="AT22" s="231"/>
      <c r="AU22" s="4" t="str">
        <f t="shared" si="51"/>
        <v/>
      </c>
      <c r="AV22" s="231"/>
      <c r="AW22" s="4" t="str">
        <f t="shared" si="52"/>
        <v/>
      </c>
      <c r="AX22" s="248"/>
      <c r="AY22" s="244"/>
      <c r="AZ22" s="5">
        <f t="shared" si="53"/>
        <v>2</v>
      </c>
      <c r="BA22" s="4">
        <f t="shared" si="54"/>
        <v>30</v>
      </c>
      <c r="BB22" s="6" t="str">
        <f t="shared" si="55"/>
        <v/>
      </c>
      <c r="BC22" s="4" t="str">
        <f t="shared" si="56"/>
        <v/>
      </c>
      <c r="BD22" s="6">
        <f t="shared" si="57"/>
        <v>2</v>
      </c>
      <c r="BE22" s="7">
        <f t="shared" si="58"/>
        <v>2</v>
      </c>
    </row>
    <row r="23" spans="1:57" ht="15.75" customHeight="1" x14ac:dyDescent="0.25">
      <c r="A23" s="226" t="s">
        <v>64</v>
      </c>
      <c r="B23" s="54" t="s">
        <v>17</v>
      </c>
      <c r="C23" s="227" t="s">
        <v>65</v>
      </c>
      <c r="D23" s="231"/>
      <c r="E23" s="4" t="str">
        <f t="shared" si="16"/>
        <v/>
      </c>
      <c r="F23" s="231"/>
      <c r="G23" s="4" t="str">
        <f t="shared" si="38"/>
        <v/>
      </c>
      <c r="H23" s="248"/>
      <c r="I23" s="242"/>
      <c r="J23" s="249">
        <v>2</v>
      </c>
      <c r="K23" s="4">
        <f t="shared" si="59"/>
        <v>30</v>
      </c>
      <c r="L23" s="250">
        <v>1</v>
      </c>
      <c r="M23" s="4">
        <f t="shared" si="60"/>
        <v>15</v>
      </c>
      <c r="N23" s="251">
        <v>2</v>
      </c>
      <c r="O23" s="245" t="s">
        <v>17</v>
      </c>
      <c r="P23" s="231"/>
      <c r="Q23" s="4" t="str">
        <f t="shared" si="41"/>
        <v/>
      </c>
      <c r="R23" s="231"/>
      <c r="S23" s="4" t="str">
        <f t="shared" si="42"/>
        <v/>
      </c>
      <c r="T23" s="248"/>
      <c r="U23" s="242"/>
      <c r="V23" s="230"/>
      <c r="W23" s="4" t="str">
        <f t="shared" si="43"/>
        <v/>
      </c>
      <c r="X23" s="234"/>
      <c r="Y23" s="4" t="str">
        <f t="shared" si="44"/>
        <v/>
      </c>
      <c r="Z23" s="248"/>
      <c r="AA23" s="245"/>
      <c r="AB23" s="231"/>
      <c r="AC23" s="4" t="str">
        <f t="shared" si="45"/>
        <v/>
      </c>
      <c r="AD23" s="231"/>
      <c r="AE23" s="4" t="str">
        <f t="shared" si="46"/>
        <v/>
      </c>
      <c r="AF23" s="248"/>
      <c r="AG23" s="242"/>
      <c r="AH23" s="230"/>
      <c r="AI23" s="4" t="str">
        <f t="shared" si="47"/>
        <v/>
      </c>
      <c r="AJ23" s="231"/>
      <c r="AK23" s="4" t="str">
        <f t="shared" si="48"/>
        <v/>
      </c>
      <c r="AL23" s="248"/>
      <c r="AM23" s="247"/>
      <c r="AN23" s="230"/>
      <c r="AO23" s="4" t="str">
        <f t="shared" si="49"/>
        <v/>
      </c>
      <c r="AP23" s="234"/>
      <c r="AQ23" s="4" t="str">
        <f t="shared" si="50"/>
        <v/>
      </c>
      <c r="AR23" s="248"/>
      <c r="AS23" s="245"/>
      <c r="AT23" s="231"/>
      <c r="AU23" s="4" t="str">
        <f t="shared" si="51"/>
        <v/>
      </c>
      <c r="AV23" s="231"/>
      <c r="AW23" s="4" t="str">
        <f t="shared" si="52"/>
        <v/>
      </c>
      <c r="AX23" s="248"/>
      <c r="AY23" s="244"/>
      <c r="AZ23" s="5">
        <f t="shared" si="53"/>
        <v>2</v>
      </c>
      <c r="BA23" s="4">
        <f t="shared" si="54"/>
        <v>30</v>
      </c>
      <c r="BB23" s="6">
        <f t="shared" si="55"/>
        <v>1</v>
      </c>
      <c r="BC23" s="4">
        <f t="shared" si="56"/>
        <v>15</v>
      </c>
      <c r="BD23" s="6">
        <f t="shared" si="57"/>
        <v>2</v>
      </c>
      <c r="BE23" s="7">
        <f t="shared" si="58"/>
        <v>3</v>
      </c>
    </row>
    <row r="24" spans="1:57" ht="15.75" customHeight="1" x14ac:dyDescent="0.25">
      <c r="A24" s="226" t="s">
        <v>66</v>
      </c>
      <c r="B24" s="54" t="s">
        <v>17</v>
      </c>
      <c r="C24" s="227" t="s">
        <v>67</v>
      </c>
      <c r="D24" s="231"/>
      <c r="E24" s="4" t="str">
        <f t="shared" si="16"/>
        <v/>
      </c>
      <c r="F24" s="231"/>
      <c r="G24" s="4" t="str">
        <f t="shared" si="38"/>
        <v/>
      </c>
      <c r="H24" s="248"/>
      <c r="I24" s="242"/>
      <c r="J24" s="230"/>
      <c r="K24" s="4" t="str">
        <f t="shared" si="59"/>
        <v/>
      </c>
      <c r="L24" s="234"/>
      <c r="M24" s="4" t="str">
        <f t="shared" si="60"/>
        <v/>
      </c>
      <c r="N24" s="248"/>
      <c r="O24" s="245"/>
      <c r="P24" s="231"/>
      <c r="Q24" s="4" t="str">
        <f t="shared" si="41"/>
        <v/>
      </c>
      <c r="R24" s="231"/>
      <c r="S24" s="4" t="str">
        <f t="shared" si="42"/>
        <v/>
      </c>
      <c r="T24" s="248"/>
      <c r="U24" s="242"/>
      <c r="V24" s="249">
        <v>2</v>
      </c>
      <c r="W24" s="4">
        <f t="shared" si="43"/>
        <v>30</v>
      </c>
      <c r="X24" s="250"/>
      <c r="Y24" s="4" t="str">
        <f t="shared" si="44"/>
        <v/>
      </c>
      <c r="Z24" s="251">
        <v>2</v>
      </c>
      <c r="AA24" s="245" t="s">
        <v>17</v>
      </c>
      <c r="AB24" s="231"/>
      <c r="AC24" s="4" t="str">
        <f t="shared" si="45"/>
        <v/>
      </c>
      <c r="AD24" s="231"/>
      <c r="AE24" s="4" t="str">
        <f t="shared" si="46"/>
        <v/>
      </c>
      <c r="AF24" s="248"/>
      <c r="AG24" s="242"/>
      <c r="AH24" s="230"/>
      <c r="AI24" s="4" t="str">
        <f t="shared" si="47"/>
        <v/>
      </c>
      <c r="AJ24" s="231"/>
      <c r="AK24" s="4" t="str">
        <f t="shared" si="48"/>
        <v/>
      </c>
      <c r="AL24" s="248"/>
      <c r="AM24" s="247"/>
      <c r="AN24" s="230"/>
      <c r="AO24" s="4" t="str">
        <f t="shared" si="49"/>
        <v/>
      </c>
      <c r="AP24" s="234"/>
      <c r="AQ24" s="4" t="str">
        <f t="shared" si="50"/>
        <v/>
      </c>
      <c r="AR24" s="248"/>
      <c r="AS24" s="245"/>
      <c r="AT24" s="231"/>
      <c r="AU24" s="4" t="str">
        <f t="shared" si="51"/>
        <v/>
      </c>
      <c r="AV24" s="231"/>
      <c r="AW24" s="4" t="str">
        <f t="shared" si="52"/>
        <v/>
      </c>
      <c r="AX24" s="248"/>
      <c r="AY24" s="244"/>
      <c r="AZ24" s="5">
        <f t="shared" si="53"/>
        <v>2</v>
      </c>
      <c r="BA24" s="4">
        <f t="shared" si="54"/>
        <v>30</v>
      </c>
      <c r="BB24" s="6" t="str">
        <f t="shared" si="55"/>
        <v/>
      </c>
      <c r="BC24" s="4" t="str">
        <f t="shared" si="56"/>
        <v/>
      </c>
      <c r="BD24" s="6">
        <f t="shared" si="57"/>
        <v>2</v>
      </c>
      <c r="BE24" s="7">
        <f t="shared" si="58"/>
        <v>2</v>
      </c>
    </row>
    <row r="25" spans="1:57" ht="15.75" customHeight="1" x14ac:dyDescent="0.25">
      <c r="A25" s="226" t="s">
        <v>68</v>
      </c>
      <c r="B25" s="54" t="s">
        <v>17</v>
      </c>
      <c r="C25" s="227" t="s">
        <v>69</v>
      </c>
      <c r="D25" s="231"/>
      <c r="E25" s="4" t="str">
        <f t="shared" si="16"/>
        <v/>
      </c>
      <c r="F25" s="231"/>
      <c r="G25" s="4" t="str">
        <f t="shared" si="38"/>
        <v/>
      </c>
      <c r="H25" s="248"/>
      <c r="I25" s="252"/>
      <c r="J25" s="230"/>
      <c r="K25" s="4" t="str">
        <f t="shared" si="59"/>
        <v/>
      </c>
      <c r="L25" s="234"/>
      <c r="M25" s="4" t="str">
        <f t="shared" si="60"/>
        <v/>
      </c>
      <c r="N25" s="248"/>
      <c r="O25" s="253"/>
      <c r="P25" s="228">
        <v>2</v>
      </c>
      <c r="Q25" s="4">
        <f t="shared" si="41"/>
        <v>30</v>
      </c>
      <c r="R25" s="228">
        <v>1</v>
      </c>
      <c r="S25" s="4">
        <f t="shared" si="42"/>
        <v>15</v>
      </c>
      <c r="T25" s="251">
        <v>2</v>
      </c>
      <c r="U25" s="242" t="s">
        <v>17</v>
      </c>
      <c r="V25" s="230"/>
      <c r="W25" s="4" t="str">
        <f t="shared" si="43"/>
        <v/>
      </c>
      <c r="X25" s="234"/>
      <c r="Y25" s="4" t="str">
        <f t="shared" si="44"/>
        <v/>
      </c>
      <c r="Z25" s="248"/>
      <c r="AA25" s="253"/>
      <c r="AB25" s="231"/>
      <c r="AC25" s="4" t="str">
        <f t="shared" si="45"/>
        <v/>
      </c>
      <c r="AD25" s="231"/>
      <c r="AE25" s="4" t="str">
        <f t="shared" si="46"/>
        <v/>
      </c>
      <c r="AF25" s="248"/>
      <c r="AG25" s="252"/>
      <c r="AH25" s="230"/>
      <c r="AI25" s="4" t="str">
        <f t="shared" si="47"/>
        <v/>
      </c>
      <c r="AJ25" s="231"/>
      <c r="AK25" s="4" t="str">
        <f t="shared" si="48"/>
        <v/>
      </c>
      <c r="AL25" s="248"/>
      <c r="AM25" s="254"/>
      <c r="AN25" s="230"/>
      <c r="AO25" s="4" t="str">
        <f t="shared" si="49"/>
        <v/>
      </c>
      <c r="AP25" s="234"/>
      <c r="AQ25" s="4" t="str">
        <f t="shared" si="50"/>
        <v/>
      </c>
      <c r="AR25" s="248"/>
      <c r="AS25" s="253"/>
      <c r="AT25" s="231"/>
      <c r="AU25" s="4" t="str">
        <f t="shared" si="51"/>
        <v/>
      </c>
      <c r="AV25" s="231"/>
      <c r="AW25" s="4" t="str">
        <f t="shared" si="52"/>
        <v/>
      </c>
      <c r="AX25" s="248"/>
      <c r="AY25" s="253"/>
      <c r="AZ25" s="5">
        <f t="shared" si="53"/>
        <v>2</v>
      </c>
      <c r="BA25" s="4">
        <f t="shared" si="54"/>
        <v>30</v>
      </c>
      <c r="BB25" s="6">
        <f t="shared" si="55"/>
        <v>1</v>
      </c>
      <c r="BC25" s="4">
        <f t="shared" si="56"/>
        <v>15</v>
      </c>
      <c r="BD25" s="6">
        <f t="shared" si="57"/>
        <v>2</v>
      </c>
      <c r="BE25" s="7">
        <f t="shared" si="58"/>
        <v>3</v>
      </c>
    </row>
    <row r="26" spans="1:57" ht="15.75" customHeight="1" x14ac:dyDescent="0.25">
      <c r="A26" s="226" t="s">
        <v>228</v>
      </c>
      <c r="B26" s="54" t="s">
        <v>17</v>
      </c>
      <c r="C26" s="227" t="s">
        <v>70</v>
      </c>
      <c r="D26" s="231"/>
      <c r="E26" s="4" t="str">
        <f t="shared" si="16"/>
        <v/>
      </c>
      <c r="F26" s="231"/>
      <c r="G26" s="4" t="str">
        <f t="shared" si="38"/>
        <v/>
      </c>
      <c r="H26" s="248"/>
      <c r="I26" s="252"/>
      <c r="J26" s="249">
        <v>2</v>
      </c>
      <c r="K26" s="4">
        <f t="shared" si="59"/>
        <v>30</v>
      </c>
      <c r="L26" s="250"/>
      <c r="M26" s="4" t="str">
        <f t="shared" si="60"/>
        <v/>
      </c>
      <c r="N26" s="251">
        <v>2</v>
      </c>
      <c r="O26" s="245" t="s">
        <v>17</v>
      </c>
      <c r="P26" s="231"/>
      <c r="Q26" s="4" t="str">
        <f t="shared" si="41"/>
        <v/>
      </c>
      <c r="R26" s="231"/>
      <c r="S26" s="4" t="str">
        <f t="shared" si="42"/>
        <v/>
      </c>
      <c r="T26" s="248"/>
      <c r="U26" s="252"/>
      <c r="V26" s="230"/>
      <c r="W26" s="4" t="str">
        <f t="shared" si="43"/>
        <v/>
      </c>
      <c r="X26" s="234"/>
      <c r="Y26" s="4" t="str">
        <f t="shared" si="44"/>
        <v/>
      </c>
      <c r="Z26" s="248"/>
      <c r="AA26" s="253"/>
      <c r="AB26" s="231"/>
      <c r="AC26" s="4" t="str">
        <f t="shared" si="45"/>
        <v/>
      </c>
      <c r="AD26" s="231"/>
      <c r="AE26" s="4" t="str">
        <f t="shared" si="46"/>
        <v/>
      </c>
      <c r="AF26" s="248"/>
      <c r="AG26" s="252"/>
      <c r="AH26" s="230"/>
      <c r="AI26" s="4" t="str">
        <f t="shared" si="47"/>
        <v/>
      </c>
      <c r="AJ26" s="231"/>
      <c r="AK26" s="4" t="str">
        <f t="shared" si="48"/>
        <v/>
      </c>
      <c r="AL26" s="248"/>
      <c r="AM26" s="254"/>
      <c r="AN26" s="230"/>
      <c r="AO26" s="4" t="str">
        <f t="shared" si="49"/>
        <v/>
      </c>
      <c r="AP26" s="234"/>
      <c r="AQ26" s="4" t="str">
        <f t="shared" si="50"/>
        <v/>
      </c>
      <c r="AR26" s="248"/>
      <c r="AS26" s="253"/>
      <c r="AT26" s="231"/>
      <c r="AU26" s="4" t="str">
        <f t="shared" si="51"/>
        <v/>
      </c>
      <c r="AV26" s="231"/>
      <c r="AW26" s="4" t="str">
        <f t="shared" si="52"/>
        <v/>
      </c>
      <c r="AX26" s="248"/>
      <c r="AY26" s="253"/>
      <c r="AZ26" s="5">
        <f t="shared" si="53"/>
        <v>2</v>
      </c>
      <c r="BA26" s="4">
        <f t="shared" si="54"/>
        <v>30</v>
      </c>
      <c r="BB26" s="6" t="str">
        <f t="shared" si="55"/>
        <v/>
      </c>
      <c r="BC26" s="4" t="str">
        <f t="shared" si="56"/>
        <v/>
      </c>
      <c r="BD26" s="6">
        <f t="shared" si="57"/>
        <v>2</v>
      </c>
      <c r="BE26" s="7">
        <f t="shared" si="58"/>
        <v>2</v>
      </c>
    </row>
    <row r="27" spans="1:57" ht="14.25" customHeight="1" x14ac:dyDescent="0.25">
      <c r="A27" s="226" t="s">
        <v>71</v>
      </c>
      <c r="B27" s="54" t="s">
        <v>17</v>
      </c>
      <c r="C27" s="227" t="s">
        <v>72</v>
      </c>
      <c r="D27" s="231"/>
      <c r="E27" s="4" t="str">
        <f t="shared" si="16"/>
        <v/>
      </c>
      <c r="F27" s="231"/>
      <c r="G27" s="4" t="str">
        <f t="shared" si="38"/>
        <v/>
      </c>
      <c r="H27" s="248"/>
      <c r="I27" s="252"/>
      <c r="J27" s="230">
        <v>2</v>
      </c>
      <c r="K27" s="4">
        <f t="shared" si="59"/>
        <v>30</v>
      </c>
      <c r="L27" s="234"/>
      <c r="M27" s="4" t="str">
        <f t="shared" si="60"/>
        <v/>
      </c>
      <c r="N27" s="248">
        <v>2</v>
      </c>
      <c r="O27" s="253" t="s">
        <v>53</v>
      </c>
      <c r="P27" s="231"/>
      <c r="Q27" s="4" t="str">
        <f t="shared" si="41"/>
        <v/>
      </c>
      <c r="R27" s="231"/>
      <c r="S27" s="4" t="str">
        <f t="shared" si="42"/>
        <v/>
      </c>
      <c r="T27" s="248"/>
      <c r="U27" s="252"/>
      <c r="V27" s="230"/>
      <c r="W27" s="4" t="str">
        <f t="shared" si="43"/>
        <v/>
      </c>
      <c r="X27" s="234"/>
      <c r="Y27" s="4" t="str">
        <f t="shared" si="44"/>
        <v/>
      </c>
      <c r="Z27" s="248"/>
      <c r="AA27" s="253"/>
      <c r="AB27" s="228"/>
      <c r="AC27" s="4" t="str">
        <f t="shared" si="45"/>
        <v/>
      </c>
      <c r="AD27" s="228"/>
      <c r="AE27" s="4" t="str">
        <f t="shared" si="46"/>
        <v/>
      </c>
      <c r="AF27" s="251"/>
      <c r="AG27" s="242"/>
      <c r="AH27" s="230"/>
      <c r="AI27" s="4" t="str">
        <f t="shared" si="47"/>
        <v/>
      </c>
      <c r="AJ27" s="231"/>
      <c r="AK27" s="4" t="str">
        <f t="shared" si="48"/>
        <v/>
      </c>
      <c r="AL27" s="248"/>
      <c r="AM27" s="254"/>
      <c r="AN27" s="230"/>
      <c r="AO27" s="4" t="str">
        <f t="shared" si="49"/>
        <v/>
      </c>
      <c r="AP27" s="234"/>
      <c r="AQ27" s="4" t="str">
        <f t="shared" si="50"/>
        <v/>
      </c>
      <c r="AR27" s="248"/>
      <c r="AS27" s="253"/>
      <c r="AT27" s="231"/>
      <c r="AU27" s="4" t="str">
        <f t="shared" si="51"/>
        <v/>
      </c>
      <c r="AV27" s="231"/>
      <c r="AW27" s="4" t="str">
        <f t="shared" si="52"/>
        <v/>
      </c>
      <c r="AX27" s="248"/>
      <c r="AY27" s="253"/>
      <c r="AZ27" s="5">
        <f t="shared" si="53"/>
        <v>2</v>
      </c>
      <c r="BA27" s="4">
        <f t="shared" si="54"/>
        <v>30</v>
      </c>
      <c r="BB27" s="6" t="str">
        <f t="shared" si="55"/>
        <v/>
      </c>
      <c r="BC27" s="4" t="str">
        <f t="shared" si="56"/>
        <v/>
      </c>
      <c r="BD27" s="6">
        <f t="shared" si="57"/>
        <v>2</v>
      </c>
      <c r="BE27" s="7">
        <f t="shared" si="58"/>
        <v>2</v>
      </c>
    </row>
    <row r="28" spans="1:57" ht="15.75" customHeight="1" x14ac:dyDescent="0.25">
      <c r="A28" s="255" t="s">
        <v>229</v>
      </c>
      <c r="B28" s="54" t="s">
        <v>17</v>
      </c>
      <c r="C28" s="227" t="s">
        <v>73</v>
      </c>
      <c r="D28" s="231"/>
      <c r="E28" s="4" t="str">
        <f t="shared" si="16"/>
        <v/>
      </c>
      <c r="F28" s="231"/>
      <c r="G28" s="4" t="str">
        <f t="shared" si="38"/>
        <v/>
      </c>
      <c r="H28" s="248"/>
      <c r="I28" s="252"/>
      <c r="J28" s="230"/>
      <c r="K28" s="4" t="str">
        <f t="shared" si="59"/>
        <v/>
      </c>
      <c r="L28" s="234"/>
      <c r="M28" s="4" t="str">
        <f t="shared" si="60"/>
        <v/>
      </c>
      <c r="N28" s="248"/>
      <c r="O28" s="253"/>
      <c r="P28" s="228">
        <v>2</v>
      </c>
      <c r="Q28" s="4">
        <f t="shared" si="41"/>
        <v>30</v>
      </c>
      <c r="R28" s="228">
        <v>1</v>
      </c>
      <c r="S28" s="4">
        <f t="shared" si="42"/>
        <v>15</v>
      </c>
      <c r="T28" s="251">
        <v>2</v>
      </c>
      <c r="U28" s="242" t="s">
        <v>17</v>
      </c>
      <c r="V28" s="230"/>
      <c r="W28" s="4" t="str">
        <f t="shared" si="43"/>
        <v/>
      </c>
      <c r="X28" s="234"/>
      <c r="Y28" s="4" t="str">
        <f t="shared" si="44"/>
        <v/>
      </c>
      <c r="Z28" s="248"/>
      <c r="AA28" s="253"/>
      <c r="AB28" s="231"/>
      <c r="AC28" s="4" t="str">
        <f t="shared" si="45"/>
        <v/>
      </c>
      <c r="AD28" s="231"/>
      <c r="AE28" s="4" t="str">
        <f t="shared" si="46"/>
        <v/>
      </c>
      <c r="AF28" s="248"/>
      <c r="AG28" s="252"/>
      <c r="AH28" s="230"/>
      <c r="AI28" s="4" t="str">
        <f t="shared" si="47"/>
        <v/>
      </c>
      <c r="AJ28" s="231"/>
      <c r="AK28" s="4" t="str">
        <f t="shared" si="48"/>
        <v/>
      </c>
      <c r="AL28" s="248"/>
      <c r="AM28" s="254"/>
      <c r="AN28" s="230"/>
      <c r="AO28" s="4" t="str">
        <f t="shared" si="49"/>
        <v/>
      </c>
      <c r="AP28" s="234"/>
      <c r="AQ28" s="4" t="str">
        <f t="shared" si="50"/>
        <v/>
      </c>
      <c r="AR28" s="248"/>
      <c r="AS28" s="253"/>
      <c r="AT28" s="231"/>
      <c r="AU28" s="4" t="str">
        <f t="shared" si="51"/>
        <v/>
      </c>
      <c r="AV28" s="231"/>
      <c r="AW28" s="4" t="str">
        <f t="shared" si="52"/>
        <v/>
      </c>
      <c r="AX28" s="248"/>
      <c r="AY28" s="253"/>
      <c r="AZ28" s="5">
        <f t="shared" si="53"/>
        <v>2</v>
      </c>
      <c r="BA28" s="4">
        <f t="shared" si="54"/>
        <v>30</v>
      </c>
      <c r="BB28" s="6">
        <f t="shared" si="55"/>
        <v>1</v>
      </c>
      <c r="BC28" s="4">
        <f t="shared" si="56"/>
        <v>15</v>
      </c>
      <c r="BD28" s="6">
        <f t="shared" si="57"/>
        <v>2</v>
      </c>
      <c r="BE28" s="7">
        <f t="shared" si="58"/>
        <v>3</v>
      </c>
    </row>
    <row r="29" spans="1:57" ht="15.75" customHeight="1" x14ac:dyDescent="0.25">
      <c r="A29" s="226" t="s">
        <v>74</v>
      </c>
      <c r="B29" s="54" t="s">
        <v>17</v>
      </c>
      <c r="C29" s="227" t="s">
        <v>75</v>
      </c>
      <c r="D29" s="231"/>
      <c r="E29" s="4" t="str">
        <f t="shared" si="16"/>
        <v/>
      </c>
      <c r="F29" s="231"/>
      <c r="G29" s="4" t="str">
        <f t="shared" si="38"/>
        <v/>
      </c>
      <c r="H29" s="248"/>
      <c r="I29" s="252"/>
      <c r="J29" s="230">
        <v>2</v>
      </c>
      <c r="K29" s="4">
        <f t="shared" si="59"/>
        <v>30</v>
      </c>
      <c r="L29" s="234"/>
      <c r="M29" s="4" t="str">
        <f t="shared" si="60"/>
        <v/>
      </c>
      <c r="N29" s="248">
        <v>2</v>
      </c>
      <c r="O29" s="253" t="s">
        <v>17</v>
      </c>
      <c r="P29" s="231"/>
      <c r="Q29" s="4" t="str">
        <f t="shared" si="41"/>
        <v/>
      </c>
      <c r="R29" s="231"/>
      <c r="S29" s="4" t="str">
        <f t="shared" si="42"/>
        <v/>
      </c>
      <c r="T29" s="248"/>
      <c r="U29" s="252"/>
      <c r="V29" s="230"/>
      <c r="W29" s="4" t="str">
        <f t="shared" si="43"/>
        <v/>
      </c>
      <c r="X29" s="234"/>
      <c r="Y29" s="4" t="str">
        <f t="shared" si="44"/>
        <v/>
      </c>
      <c r="Z29" s="248"/>
      <c r="AA29" s="253"/>
      <c r="AB29" s="228"/>
      <c r="AC29" s="4" t="str">
        <f t="shared" si="45"/>
        <v/>
      </c>
      <c r="AD29" s="228"/>
      <c r="AE29" s="4" t="str">
        <f t="shared" si="46"/>
        <v/>
      </c>
      <c r="AF29" s="251"/>
      <c r="AG29" s="242"/>
      <c r="AH29" s="230"/>
      <c r="AI29" s="4" t="str">
        <f t="shared" si="47"/>
        <v/>
      </c>
      <c r="AJ29" s="231"/>
      <c r="AK29" s="4" t="str">
        <f t="shared" si="48"/>
        <v/>
      </c>
      <c r="AL29" s="248"/>
      <c r="AM29" s="254"/>
      <c r="AN29" s="230"/>
      <c r="AO29" s="4" t="str">
        <f t="shared" si="49"/>
        <v/>
      </c>
      <c r="AP29" s="234"/>
      <c r="AQ29" s="4" t="str">
        <f t="shared" si="50"/>
        <v/>
      </c>
      <c r="AR29" s="248"/>
      <c r="AS29" s="253"/>
      <c r="AT29" s="231"/>
      <c r="AU29" s="4" t="str">
        <f t="shared" si="51"/>
        <v/>
      </c>
      <c r="AV29" s="231"/>
      <c r="AW29" s="4" t="str">
        <f t="shared" si="52"/>
        <v/>
      </c>
      <c r="AX29" s="248"/>
      <c r="AY29" s="253"/>
      <c r="AZ29" s="5">
        <f t="shared" si="53"/>
        <v>2</v>
      </c>
      <c r="BA29" s="4">
        <f t="shared" si="54"/>
        <v>30</v>
      </c>
      <c r="BB29" s="6" t="str">
        <f t="shared" si="55"/>
        <v/>
      </c>
      <c r="BC29" s="4" t="str">
        <f t="shared" si="56"/>
        <v/>
      </c>
      <c r="BD29" s="6">
        <f t="shared" si="57"/>
        <v>2</v>
      </c>
      <c r="BE29" s="7">
        <f t="shared" si="58"/>
        <v>2</v>
      </c>
    </row>
    <row r="30" spans="1:57" ht="15.75" customHeight="1" x14ac:dyDescent="0.25">
      <c r="A30" s="226" t="s">
        <v>76</v>
      </c>
      <c r="B30" s="54" t="s">
        <v>17</v>
      </c>
      <c r="C30" s="227" t="s">
        <v>77</v>
      </c>
      <c r="D30" s="231"/>
      <c r="E30" s="4" t="str">
        <f t="shared" si="16"/>
        <v/>
      </c>
      <c r="F30" s="231"/>
      <c r="G30" s="4" t="str">
        <f t="shared" si="38"/>
        <v/>
      </c>
      <c r="H30" s="248"/>
      <c r="I30" s="252"/>
      <c r="J30" s="230"/>
      <c r="K30" s="4" t="str">
        <f t="shared" si="59"/>
        <v/>
      </c>
      <c r="L30" s="234"/>
      <c r="M30" s="4" t="str">
        <f t="shared" si="60"/>
        <v/>
      </c>
      <c r="N30" s="248"/>
      <c r="O30" s="253"/>
      <c r="P30" s="231">
        <v>1</v>
      </c>
      <c r="Q30" s="4">
        <v>18</v>
      </c>
      <c r="R30" s="231">
        <v>1</v>
      </c>
      <c r="S30" s="4">
        <v>12</v>
      </c>
      <c r="T30" s="248">
        <v>2</v>
      </c>
      <c r="U30" s="252" t="s">
        <v>17</v>
      </c>
      <c r="V30" s="230"/>
      <c r="W30" s="4"/>
      <c r="X30" s="234"/>
      <c r="Y30" s="4"/>
      <c r="Z30" s="248"/>
      <c r="AA30" s="253"/>
      <c r="AB30" s="231"/>
      <c r="AC30" s="4"/>
      <c r="AD30" s="231"/>
      <c r="AE30" s="4"/>
      <c r="AF30" s="248"/>
      <c r="AG30" s="252"/>
      <c r="AH30" s="230"/>
      <c r="AI30" s="4" t="str">
        <f t="shared" si="47"/>
        <v/>
      </c>
      <c r="AJ30" s="231"/>
      <c r="AK30" s="4" t="str">
        <f t="shared" si="48"/>
        <v/>
      </c>
      <c r="AL30" s="248"/>
      <c r="AM30" s="254"/>
      <c r="AN30" s="230"/>
      <c r="AO30" s="4" t="str">
        <f t="shared" si="49"/>
        <v/>
      </c>
      <c r="AP30" s="234"/>
      <c r="AQ30" s="4" t="str">
        <f t="shared" si="50"/>
        <v/>
      </c>
      <c r="AR30" s="248"/>
      <c r="AS30" s="253"/>
      <c r="AT30" s="231"/>
      <c r="AU30" s="4" t="str">
        <f t="shared" si="51"/>
        <v/>
      </c>
      <c r="AV30" s="231"/>
      <c r="AW30" s="4" t="str">
        <f t="shared" si="52"/>
        <v/>
      </c>
      <c r="AX30" s="248"/>
      <c r="AY30" s="253"/>
      <c r="AZ30" s="5">
        <f t="shared" si="53"/>
        <v>1</v>
      </c>
      <c r="BA30" s="4">
        <f t="shared" si="54"/>
        <v>15</v>
      </c>
      <c r="BB30" s="6">
        <f t="shared" si="55"/>
        <v>1</v>
      </c>
      <c r="BC30" s="4">
        <f t="shared" si="56"/>
        <v>15</v>
      </c>
      <c r="BD30" s="6">
        <f t="shared" si="57"/>
        <v>2</v>
      </c>
      <c r="BE30" s="7">
        <f t="shared" si="58"/>
        <v>2</v>
      </c>
    </row>
    <row r="31" spans="1:57" ht="15.75" customHeight="1" x14ac:dyDescent="0.25">
      <c r="A31" s="226" t="s">
        <v>78</v>
      </c>
      <c r="B31" s="54" t="s">
        <v>17</v>
      </c>
      <c r="C31" s="227" t="s">
        <v>79</v>
      </c>
      <c r="D31" s="231"/>
      <c r="E31" s="4" t="str">
        <f t="shared" si="16"/>
        <v/>
      </c>
      <c r="F31" s="231"/>
      <c r="G31" s="4" t="str">
        <f t="shared" si="38"/>
        <v/>
      </c>
      <c r="H31" s="248"/>
      <c r="I31" s="252"/>
      <c r="J31" s="230"/>
      <c r="K31" s="4" t="str">
        <f t="shared" si="59"/>
        <v/>
      </c>
      <c r="L31" s="234"/>
      <c r="M31" s="4" t="str">
        <f t="shared" si="60"/>
        <v/>
      </c>
      <c r="N31" s="248"/>
      <c r="O31" s="253"/>
      <c r="P31" s="231">
        <v>2</v>
      </c>
      <c r="Q31" s="4">
        <v>22</v>
      </c>
      <c r="R31" s="231">
        <v>1</v>
      </c>
      <c r="S31" s="4">
        <v>8</v>
      </c>
      <c r="T31" s="248">
        <v>2</v>
      </c>
      <c r="U31" s="252" t="s">
        <v>17</v>
      </c>
      <c r="V31" s="249"/>
      <c r="W31" s="4"/>
      <c r="X31" s="250"/>
      <c r="Y31" s="4"/>
      <c r="Z31" s="251"/>
      <c r="AA31" s="245"/>
      <c r="AB31" s="231"/>
      <c r="AC31" s="4"/>
      <c r="AD31" s="231"/>
      <c r="AE31" s="4"/>
      <c r="AF31" s="248"/>
      <c r="AG31" s="252"/>
      <c r="AH31" s="230"/>
      <c r="AI31" s="4" t="str">
        <f t="shared" si="47"/>
        <v/>
      </c>
      <c r="AJ31" s="231"/>
      <c r="AK31" s="4" t="str">
        <f t="shared" si="48"/>
        <v/>
      </c>
      <c r="AL31" s="248"/>
      <c r="AM31" s="254"/>
      <c r="AN31" s="230"/>
      <c r="AO31" s="4" t="str">
        <f t="shared" si="49"/>
        <v/>
      </c>
      <c r="AP31" s="234"/>
      <c r="AQ31" s="4" t="str">
        <f t="shared" si="50"/>
        <v/>
      </c>
      <c r="AR31" s="248"/>
      <c r="AS31" s="253"/>
      <c r="AT31" s="231"/>
      <c r="AU31" s="4" t="str">
        <f t="shared" si="51"/>
        <v/>
      </c>
      <c r="AV31" s="231"/>
      <c r="AW31" s="4" t="str">
        <f t="shared" si="52"/>
        <v/>
      </c>
      <c r="AX31" s="248"/>
      <c r="AY31" s="253"/>
      <c r="AZ31" s="5">
        <f t="shared" si="53"/>
        <v>2</v>
      </c>
      <c r="BA31" s="4">
        <f t="shared" si="54"/>
        <v>30</v>
      </c>
      <c r="BB31" s="6">
        <f t="shared" si="55"/>
        <v>1</v>
      </c>
      <c r="BC31" s="4">
        <f t="shared" si="56"/>
        <v>15</v>
      </c>
      <c r="BD31" s="6">
        <f t="shared" si="57"/>
        <v>2</v>
      </c>
      <c r="BE31" s="7">
        <f t="shared" ref="BE31" si="61">IF(P31+R31+V31+X31+AB31+AD31+AH31+AJ31+AN31+AP31+AT31+AV31=0,"",P31+R31+V31+X31+AB31+AD31+AH31+AJ31+AN31+AP31+AT31+AV31)</f>
        <v>3</v>
      </c>
    </row>
    <row r="32" spans="1:57" ht="15.75" customHeight="1" x14ac:dyDescent="0.25">
      <c r="A32" s="226" t="s">
        <v>80</v>
      </c>
      <c r="B32" s="54" t="s">
        <v>17</v>
      </c>
      <c r="C32" s="227" t="s">
        <v>81</v>
      </c>
      <c r="D32" s="231"/>
      <c r="E32" s="4" t="str">
        <f t="shared" si="16"/>
        <v/>
      </c>
      <c r="F32" s="231"/>
      <c r="G32" s="4" t="str">
        <f t="shared" si="38"/>
        <v/>
      </c>
      <c r="H32" s="248"/>
      <c r="I32" s="242"/>
      <c r="J32" s="230"/>
      <c r="K32" s="4" t="str">
        <f t="shared" si="59"/>
        <v/>
      </c>
      <c r="L32" s="234"/>
      <c r="M32" s="4" t="str">
        <f t="shared" si="60"/>
        <v/>
      </c>
      <c r="N32" s="248"/>
      <c r="O32" s="245"/>
      <c r="P32" s="231"/>
      <c r="Q32" s="4" t="str">
        <f t="shared" si="41"/>
        <v/>
      </c>
      <c r="R32" s="231"/>
      <c r="S32" s="4" t="str">
        <f t="shared" si="42"/>
        <v/>
      </c>
      <c r="T32" s="248"/>
      <c r="U32" s="242"/>
      <c r="V32" s="230"/>
      <c r="W32" s="4"/>
      <c r="X32" s="234"/>
      <c r="Y32" s="4"/>
      <c r="Z32" s="248"/>
      <c r="AA32" s="245"/>
      <c r="AB32" s="231">
        <v>1</v>
      </c>
      <c r="AC32" s="4">
        <f t="shared" ref="AC32" si="62">IF(AB32*15=0,"",AB32*15)</f>
        <v>15</v>
      </c>
      <c r="AD32" s="231"/>
      <c r="AE32" s="4"/>
      <c r="AF32" s="248">
        <v>2</v>
      </c>
      <c r="AG32" s="242" t="s">
        <v>53</v>
      </c>
      <c r="AH32" s="230"/>
      <c r="AI32" s="4" t="str">
        <f t="shared" si="47"/>
        <v/>
      </c>
      <c r="AJ32" s="231"/>
      <c r="AK32" s="4" t="str">
        <f t="shared" si="48"/>
        <v/>
      </c>
      <c r="AL32" s="248"/>
      <c r="AM32" s="247"/>
      <c r="AN32" s="230"/>
      <c r="AO32" s="4" t="str">
        <f t="shared" si="49"/>
        <v/>
      </c>
      <c r="AP32" s="234"/>
      <c r="AQ32" s="4" t="str">
        <f t="shared" si="50"/>
        <v/>
      </c>
      <c r="AR32" s="248"/>
      <c r="AS32" s="245"/>
      <c r="AT32" s="231"/>
      <c r="AU32" s="4" t="str">
        <f t="shared" si="51"/>
        <v/>
      </c>
      <c r="AV32" s="231"/>
      <c r="AW32" s="4" t="str">
        <f t="shared" si="52"/>
        <v/>
      </c>
      <c r="AX32" s="248"/>
      <c r="AY32" s="245"/>
      <c r="AZ32" s="5">
        <f t="shared" si="53"/>
        <v>1</v>
      </c>
      <c r="BA32" s="4">
        <f t="shared" si="54"/>
        <v>15</v>
      </c>
      <c r="BB32" s="6" t="str">
        <f t="shared" si="55"/>
        <v/>
      </c>
      <c r="BC32" s="4" t="str">
        <f t="shared" si="56"/>
        <v/>
      </c>
      <c r="BD32" s="6">
        <f t="shared" si="57"/>
        <v>2</v>
      </c>
      <c r="BE32" s="7">
        <f>IF(D32+F32+L32+J32+P32+R32+V32+X32+AB32+AD32+AH32+AJ32+AN32+AP32+AT32+AV32=0,"",D32+F32+L32+J32+P32+R32+V32+X32+AB32+AD32+AH32+AJ32+AN32+AP32+AT32+AV32)</f>
        <v>1</v>
      </c>
    </row>
    <row r="33" spans="1:57" ht="15.75" customHeight="1" x14ac:dyDescent="0.25">
      <c r="A33" s="226" t="s">
        <v>230</v>
      </c>
      <c r="B33" s="54" t="s">
        <v>17</v>
      </c>
      <c r="C33" s="227" t="s">
        <v>82</v>
      </c>
      <c r="D33" s="231"/>
      <c r="E33" s="4" t="str">
        <f t="shared" si="16"/>
        <v/>
      </c>
      <c r="F33" s="231"/>
      <c r="G33" s="4" t="str">
        <f t="shared" si="38"/>
        <v/>
      </c>
      <c r="H33" s="248"/>
      <c r="I33" s="242"/>
      <c r="J33" s="230">
        <v>1</v>
      </c>
      <c r="K33" s="4">
        <f t="shared" si="59"/>
        <v>15</v>
      </c>
      <c r="L33" s="234"/>
      <c r="M33" s="4" t="str">
        <f t="shared" si="60"/>
        <v/>
      </c>
      <c r="N33" s="248">
        <v>2</v>
      </c>
      <c r="O33" s="245" t="s">
        <v>17</v>
      </c>
      <c r="P33" s="228"/>
      <c r="Q33" s="4" t="str">
        <f t="shared" si="41"/>
        <v/>
      </c>
      <c r="R33" s="228"/>
      <c r="S33" s="4" t="str">
        <f t="shared" si="42"/>
        <v/>
      </c>
      <c r="T33" s="251"/>
      <c r="U33" s="242"/>
      <c r="V33" s="230"/>
      <c r="W33" s="4" t="str">
        <f t="shared" si="43"/>
        <v/>
      </c>
      <c r="X33" s="234"/>
      <c r="Y33" s="4" t="str">
        <f t="shared" si="44"/>
        <v/>
      </c>
      <c r="Z33" s="248"/>
      <c r="AA33" s="245"/>
      <c r="AB33" s="231"/>
      <c r="AC33" s="4"/>
      <c r="AD33" s="231"/>
      <c r="AE33" s="4"/>
      <c r="AF33" s="248"/>
      <c r="AG33" s="242"/>
      <c r="AH33" s="230"/>
      <c r="AI33" s="4" t="str">
        <f t="shared" si="47"/>
        <v/>
      </c>
      <c r="AJ33" s="231"/>
      <c r="AK33" s="4" t="str">
        <f t="shared" si="48"/>
        <v/>
      </c>
      <c r="AL33" s="248"/>
      <c r="AM33" s="247"/>
      <c r="AN33" s="230"/>
      <c r="AO33" s="4" t="str">
        <f t="shared" si="49"/>
        <v/>
      </c>
      <c r="AP33" s="234"/>
      <c r="AQ33" s="4" t="str">
        <f t="shared" si="50"/>
        <v/>
      </c>
      <c r="AR33" s="248"/>
      <c r="AS33" s="245"/>
      <c r="AT33" s="231"/>
      <c r="AU33" s="4" t="str">
        <f t="shared" si="51"/>
        <v/>
      </c>
      <c r="AV33" s="231"/>
      <c r="AW33" s="4" t="str">
        <f t="shared" si="52"/>
        <v/>
      </c>
      <c r="AX33" s="248"/>
      <c r="AY33" s="245"/>
      <c r="AZ33" s="5">
        <f t="shared" si="53"/>
        <v>1</v>
      </c>
      <c r="BA33" s="4">
        <f t="shared" si="54"/>
        <v>15</v>
      </c>
      <c r="BB33" s="6" t="str">
        <f t="shared" si="55"/>
        <v/>
      </c>
      <c r="BC33" s="4" t="str">
        <f t="shared" si="56"/>
        <v/>
      </c>
      <c r="BD33" s="6">
        <f t="shared" si="57"/>
        <v>2</v>
      </c>
      <c r="BE33" s="7">
        <f>IF(D33+F33+L33+J33+P33+R33+V33+X33+AB33+AD33+AH33+AJ33+AN33+AP33+AT33+AV33=0,"",D33+F33+L33+J33+P33+R33+V33+X33+AB33+AD33+AH33+AJ33+AN33+AP33+AT33+AV33)</f>
        <v>1</v>
      </c>
    </row>
    <row r="34" spans="1:57" ht="15.75" customHeight="1" thickBot="1" x14ac:dyDescent="0.3">
      <c r="A34" s="226" t="s">
        <v>83</v>
      </c>
      <c r="B34" s="54" t="s">
        <v>17</v>
      </c>
      <c r="C34" s="256" t="s">
        <v>84</v>
      </c>
      <c r="D34" s="231"/>
      <c r="E34" s="4" t="str">
        <f t="shared" si="16"/>
        <v/>
      </c>
      <c r="F34" s="231"/>
      <c r="G34" s="4" t="str">
        <f t="shared" si="38"/>
        <v/>
      </c>
      <c r="H34" s="248"/>
      <c r="I34" s="257"/>
      <c r="J34" s="230"/>
      <c r="K34" s="4" t="str">
        <f t="shared" si="59"/>
        <v/>
      </c>
      <c r="L34" s="234"/>
      <c r="M34" s="4" t="str">
        <f t="shared" si="60"/>
        <v/>
      </c>
      <c r="N34" s="248"/>
      <c r="O34" s="258"/>
      <c r="P34" s="231"/>
      <c r="Q34" s="4" t="str">
        <f t="shared" si="41"/>
        <v/>
      </c>
      <c r="R34" s="231"/>
      <c r="S34" s="4" t="str">
        <f t="shared" si="42"/>
        <v/>
      </c>
      <c r="T34" s="248"/>
      <c r="U34" s="257"/>
      <c r="V34" s="249"/>
      <c r="W34" s="4"/>
      <c r="X34" s="250"/>
      <c r="Y34" s="4"/>
      <c r="Z34" s="251"/>
      <c r="AA34" s="258"/>
      <c r="AB34" s="231"/>
      <c r="AC34" s="4"/>
      <c r="AD34" s="231"/>
      <c r="AE34" s="4"/>
      <c r="AF34" s="248"/>
      <c r="AG34" s="257"/>
      <c r="AH34" s="230">
        <v>1</v>
      </c>
      <c r="AI34" s="4">
        <v>18</v>
      </c>
      <c r="AJ34" s="231">
        <v>1</v>
      </c>
      <c r="AK34" s="4">
        <v>12</v>
      </c>
      <c r="AL34" s="248">
        <v>2</v>
      </c>
      <c r="AM34" s="259" t="s">
        <v>52</v>
      </c>
      <c r="AN34" s="230"/>
      <c r="AO34" s="4" t="str">
        <f t="shared" si="49"/>
        <v/>
      </c>
      <c r="AP34" s="234"/>
      <c r="AQ34" s="4" t="str">
        <f t="shared" si="50"/>
        <v/>
      </c>
      <c r="AR34" s="248"/>
      <c r="AS34" s="258"/>
      <c r="AT34" s="231"/>
      <c r="AU34" s="4" t="str">
        <f t="shared" si="51"/>
        <v/>
      </c>
      <c r="AV34" s="231"/>
      <c r="AW34" s="4" t="str">
        <f t="shared" si="52"/>
        <v/>
      </c>
      <c r="AX34" s="248"/>
      <c r="AY34" s="258"/>
      <c r="AZ34" s="5">
        <f t="shared" si="53"/>
        <v>1</v>
      </c>
      <c r="BA34" s="4">
        <f t="shared" si="54"/>
        <v>15</v>
      </c>
      <c r="BB34" s="6">
        <f t="shared" si="55"/>
        <v>1</v>
      </c>
      <c r="BC34" s="4">
        <f t="shared" si="56"/>
        <v>15</v>
      </c>
      <c r="BD34" s="6">
        <f t="shared" si="57"/>
        <v>2</v>
      </c>
      <c r="BE34" s="7">
        <f>IF(D34+F34+L34+J34+P34+R34+V34+X34+AB34+AD34+AH34+AJ34+AN34+AP34+AT34+AV34=0,"",D34+F34+L34+J34+P34+R34+V34+X34+AB34+AD34+AH34+AJ34+AN34+AP34+AT34+AV34)</f>
        <v>2</v>
      </c>
    </row>
    <row r="35" spans="1:57" s="225" customFormat="1" ht="15.75" customHeight="1" thickBot="1" x14ac:dyDescent="0.35">
      <c r="A35" s="8"/>
      <c r="B35" s="9"/>
      <c r="C35" s="10" t="s">
        <v>19</v>
      </c>
      <c r="D35" s="71">
        <f>IF(SUM(D10:D34)=0,"",SUM(D10:D34))</f>
        <v>9</v>
      </c>
      <c r="E35" s="4">
        <f>SUM(E10:E34)</f>
        <v>136</v>
      </c>
      <c r="F35" s="71">
        <f>IF(SUM(F10:F34)=0,"",SUM(F10:F34))</f>
        <v>20</v>
      </c>
      <c r="G35" s="4">
        <f>SUM(G10:G34)</f>
        <v>291</v>
      </c>
      <c r="H35" s="72">
        <f>IF(SUM(H10:H34)=0,"",SUM(H10:H34))</f>
        <v>22</v>
      </c>
      <c r="I35" s="73">
        <f>IF(SUM(D10:D34)+SUM(F10:F34)=0,"",SUM(D10:D34)+SUM(F10:F34))</f>
        <v>29</v>
      </c>
      <c r="J35" s="71">
        <f>IF(SUM(J20:J34)=0,"",SUM(J20:J34))</f>
        <v>10</v>
      </c>
      <c r="K35" s="53">
        <f>IF(SUM(J20:J34)=0,"",SUM(J20:J34)*15)</f>
        <v>150</v>
      </c>
      <c r="L35" s="11">
        <v>0</v>
      </c>
      <c r="M35" s="53">
        <v>0</v>
      </c>
      <c r="N35" s="11">
        <f>IF(SUM(N20:N34)=0,"",SUM(N20:N34))</f>
        <v>12</v>
      </c>
      <c r="O35" s="73">
        <f>IF(SUM(J10:J34)+SUM(L10:L34)=0,"",SUM(J10:J34)+SUM(L10:L34))</f>
        <v>11</v>
      </c>
      <c r="P35" s="71">
        <f>IF(SUM(P20:P34)=0,"",SUM(P20:P34))</f>
        <v>7</v>
      </c>
      <c r="Q35" s="4">
        <v>100</v>
      </c>
      <c r="R35" s="71">
        <f>IF(SUM(R20:R34)=0,"",SUM(R20:R34))</f>
        <v>4</v>
      </c>
      <c r="S35" s="4">
        <v>20</v>
      </c>
      <c r="T35" s="72">
        <f>IF(SUM(T20:T34)=0,"",SUM(T20:T34))</f>
        <v>8</v>
      </c>
      <c r="U35" s="73">
        <f>IF(SUM(P10:P34)+SUM(R10:R34)=0,"",SUM(P10:P34)+SUM(R10:R34))</f>
        <v>11</v>
      </c>
      <c r="V35" s="71">
        <f>IF(SUM(V20:V34)=0,"",SUM(V20:V34))</f>
        <v>3</v>
      </c>
      <c r="W35" s="53">
        <f>IF(SUM(V20:V34)=0,"",SUM(V20:V34)*15)</f>
        <v>45</v>
      </c>
      <c r="X35" s="11">
        <v>0</v>
      </c>
      <c r="Y35" s="53">
        <v>0</v>
      </c>
      <c r="Z35" s="11">
        <f>IF(SUM(Z20:Z34)=0,"",SUM(Z20:Z34))</f>
        <v>4</v>
      </c>
      <c r="AA35" s="73">
        <f>IF(SUM(V10:V34)+SUM(X10:X34)=0,"",SUM(V10:V34)+SUM(X10:X34))</f>
        <v>4</v>
      </c>
      <c r="AB35" s="71">
        <f>IF(SUM(AB10:AB34)=0,"",SUM(AB10:AB34))</f>
        <v>3</v>
      </c>
      <c r="AC35" s="4">
        <f>SUM(AC10:AC34)</f>
        <v>45</v>
      </c>
      <c r="AD35" s="71">
        <v>0</v>
      </c>
      <c r="AE35" s="4">
        <f>SUM(AE10:AE34)</f>
        <v>0</v>
      </c>
      <c r="AF35" s="11">
        <f>IF(SUM(AF20:AF34)=0,"",SUM(AF20:AF34))</f>
        <v>4</v>
      </c>
      <c r="AG35" s="73">
        <f>IF(SUM(AB10:AB34)+SUM(AD10:AD34)=0,"",SUM(AB10:AB34)+SUM(AD10:AD34))</f>
        <v>3</v>
      </c>
      <c r="AH35" s="71">
        <f>IF(SUM(AH10:AH34)=0,"",SUM(AH10:AH34))</f>
        <v>1</v>
      </c>
      <c r="AI35" s="4">
        <v>16</v>
      </c>
      <c r="AJ35" s="71">
        <f>IF(SUM(AJ10:AJ34)=0,"",SUM(AJ10:AJ34))</f>
        <v>1</v>
      </c>
      <c r="AK35" s="4">
        <v>14</v>
      </c>
      <c r="AL35" s="72">
        <f>IF(SUM(AL10:AL34)=0,"",SUM(AL10:AL34))</f>
        <v>2</v>
      </c>
      <c r="AM35" s="73">
        <f>IF(SUM(AH10:AH34)+SUM(AJ10:AJ34)=0,"",SUM(AH10:AH34)+SUM(AJ10:AJ34))</f>
        <v>2</v>
      </c>
      <c r="AN35" s="71">
        <v>0</v>
      </c>
      <c r="AO35" s="4">
        <v>0</v>
      </c>
      <c r="AP35" s="11">
        <v>0</v>
      </c>
      <c r="AQ35" s="4">
        <v>0</v>
      </c>
      <c r="AR35" s="11">
        <v>0</v>
      </c>
      <c r="AS35" s="73">
        <v>0</v>
      </c>
      <c r="AT35" s="74">
        <v>0</v>
      </c>
      <c r="AU35" s="4">
        <v>0</v>
      </c>
      <c r="AV35" s="11">
        <v>0</v>
      </c>
      <c r="AW35" s="4">
        <v>0</v>
      </c>
      <c r="AX35" s="11">
        <v>0</v>
      </c>
      <c r="AY35" s="73">
        <v>0</v>
      </c>
      <c r="AZ35" s="75">
        <f>IF(SUM(AZ10:AZ34)=0,"",SUM(AZ10:AZ34))</f>
        <v>32</v>
      </c>
      <c r="BA35" s="11">
        <f>IF(SUM(AZ10:AZ34)=0,"",SUM(AZ10:AZ34)*15)</f>
        <v>480</v>
      </c>
      <c r="BB35" s="11">
        <f>IF(SUM(BB10:BB34)=0,"",SUM(BB10:BB34))</f>
        <v>27</v>
      </c>
      <c r="BC35" s="11">
        <f>IF(SUM(BB10:BB34)=0,"",SUM(BB10:BB34)*15)</f>
        <v>405</v>
      </c>
      <c r="BD35" s="11">
        <f>IF(SUM(BD10:BD34)=0,"",SUM(BD10:BD34))</f>
        <v>52</v>
      </c>
      <c r="BE35" s="76">
        <f>IF(SUM(BE10:BE34)=0,"",SUM(BE10:BE34))</f>
        <v>60</v>
      </c>
    </row>
    <row r="36" spans="1:57" s="225" customFormat="1" ht="15.75" customHeight="1" x14ac:dyDescent="0.3">
      <c r="A36" s="12" t="s">
        <v>8</v>
      </c>
      <c r="B36" s="13"/>
      <c r="C36" s="3" t="s">
        <v>20</v>
      </c>
      <c r="D36" s="77"/>
      <c r="E36" s="78"/>
      <c r="F36" s="79"/>
      <c r="G36" s="78"/>
      <c r="H36" s="79"/>
      <c r="I36" s="80"/>
      <c r="J36" s="79"/>
      <c r="K36" s="78"/>
      <c r="L36" s="79"/>
      <c r="M36" s="78"/>
      <c r="N36" s="79"/>
      <c r="O36" s="80"/>
      <c r="P36" s="77"/>
      <c r="Q36" s="78"/>
      <c r="R36" s="79"/>
      <c r="S36" s="78"/>
      <c r="T36" s="79"/>
      <c r="U36" s="80"/>
      <c r="V36" s="79"/>
      <c r="W36" s="78"/>
      <c r="X36" s="79"/>
      <c r="Y36" s="78"/>
      <c r="Z36" s="79"/>
      <c r="AA36" s="80"/>
      <c r="AB36" s="220"/>
      <c r="AC36" s="81"/>
      <c r="AD36" s="220"/>
      <c r="AE36" s="81"/>
      <c r="AF36" s="220"/>
      <c r="AG36" s="82"/>
      <c r="AH36" s="220"/>
      <c r="AI36" s="81"/>
      <c r="AJ36" s="220"/>
      <c r="AK36" s="81"/>
      <c r="AL36" s="220"/>
      <c r="AM36" s="82"/>
      <c r="AN36" s="82"/>
      <c r="AO36" s="82"/>
      <c r="AP36" s="82"/>
      <c r="AQ36" s="82"/>
      <c r="AR36" s="82"/>
      <c r="AS36" s="82"/>
      <c r="AT36" s="220"/>
      <c r="AU36" s="81"/>
      <c r="AV36" s="220"/>
      <c r="AW36" s="81"/>
      <c r="AX36" s="220"/>
      <c r="AY36" s="82"/>
      <c r="AZ36" s="480"/>
      <c r="BA36" s="480"/>
      <c r="BB36" s="480"/>
      <c r="BC36" s="480"/>
      <c r="BD36" s="480"/>
      <c r="BE36" s="481"/>
    </row>
    <row r="37" spans="1:57" ht="15.75" customHeight="1" x14ac:dyDescent="0.25">
      <c r="A37" s="226" t="s">
        <v>146</v>
      </c>
      <c r="B37" s="55" t="s">
        <v>17</v>
      </c>
      <c r="C37" s="227" t="s">
        <v>147</v>
      </c>
      <c r="D37" s="231"/>
      <c r="E37" s="4" t="str">
        <f t="shared" ref="E37:E41" si="63">IF(D37*15=0,"",D37*15)</f>
        <v/>
      </c>
      <c r="F37" s="231"/>
      <c r="G37" s="4" t="str">
        <f t="shared" ref="G37:G95" si="64">IF(F37*15=0,"",F37*15)</f>
        <v/>
      </c>
      <c r="H37" s="231"/>
      <c r="I37" s="235"/>
      <c r="J37" s="231"/>
      <c r="K37" s="4" t="str">
        <f t="shared" ref="K37:K87" si="65">IF(J37*15=0,"",J37*15)</f>
        <v/>
      </c>
      <c r="L37" s="231"/>
      <c r="M37" s="4" t="str">
        <f t="shared" ref="M37:M87" si="66">IF(L37*15=0,"",L37*15)</f>
        <v/>
      </c>
      <c r="N37" s="231"/>
      <c r="O37" s="235"/>
      <c r="P37" s="231"/>
      <c r="Q37" s="4" t="str">
        <f t="shared" ref="Q37:Q87" si="67">IF(P37*15=0,"",P37*15)</f>
        <v/>
      </c>
      <c r="R37" s="231"/>
      <c r="S37" s="4" t="str">
        <f t="shared" ref="S37:S87" si="68">IF(R37*15=0,"",R37*15)</f>
        <v/>
      </c>
      <c r="T37" s="231"/>
      <c r="U37" s="235"/>
      <c r="V37" s="231">
        <v>2</v>
      </c>
      <c r="W37" s="4">
        <f t="shared" ref="W37:W87" si="69">IF(V37*15=0,"",V37*15)</f>
        <v>30</v>
      </c>
      <c r="X37" s="231">
        <v>1</v>
      </c>
      <c r="Y37" s="4">
        <f t="shared" ref="Y37:Y87" si="70">IF(X37*15=0,"",X37*15)</f>
        <v>15</v>
      </c>
      <c r="Z37" s="231">
        <v>3</v>
      </c>
      <c r="AA37" s="235" t="s">
        <v>355</v>
      </c>
      <c r="AB37" s="231"/>
      <c r="AC37" s="4" t="str">
        <f>IF(AB37*15=0,"",AB37*15)</f>
        <v/>
      </c>
      <c r="AD37" s="231"/>
      <c r="AE37" s="4" t="str">
        <f>IF(AD37*15=0,"",AD37*15)</f>
        <v/>
      </c>
      <c r="AF37" s="231"/>
      <c r="AG37" s="235"/>
      <c r="AH37" s="231"/>
      <c r="AI37" s="4" t="str">
        <f t="shared" ref="AI37:AI87" si="71">IF(AH37*15=0,"",AH37*15)</f>
        <v/>
      </c>
      <c r="AJ37" s="231"/>
      <c r="AK37" s="4" t="str">
        <f t="shared" ref="AK37:AK87" si="72">IF(AJ37*15=0,"",AJ37*15)</f>
        <v/>
      </c>
      <c r="AL37" s="231"/>
      <c r="AM37" s="235"/>
      <c r="AN37" s="231"/>
      <c r="AO37" s="4" t="str">
        <f t="shared" ref="AO37:AO87" si="73">IF(AN37*15=0,"",AN37*15)</f>
        <v/>
      </c>
      <c r="AP37" s="231"/>
      <c r="AQ37" s="4" t="str">
        <f t="shared" ref="AQ37:AQ87" si="74">IF(AP37*15=0,"",AP37*15)</f>
        <v/>
      </c>
      <c r="AR37" s="231"/>
      <c r="AS37" s="235"/>
      <c r="AT37" s="231"/>
      <c r="AU37" s="4" t="str">
        <f t="shared" ref="AU37:AU87" si="75">IF(AT37*15=0,"",AT37*15)</f>
        <v/>
      </c>
      <c r="AV37" s="231"/>
      <c r="AW37" s="4" t="str">
        <f t="shared" ref="AW37:AW87" si="76">IF(AV37*15=0,"",AV37*15)</f>
        <v/>
      </c>
      <c r="AX37" s="231"/>
      <c r="AY37" s="233"/>
      <c r="AZ37" s="5">
        <f>IF(D37+J37+P37+V37+AB37+AH37+AN37+AT37=0,"",D37+J37+P37+V37+AB37+AH37+AN37+AT37)</f>
        <v>2</v>
      </c>
      <c r="BA37" s="4">
        <f>IF((D37+J37+P37+V37+AB37+AH37+AN37+AT37)*15=0,"",(D37+J37+P37+V37+AB37+AH37+AN37+AT37)*15)</f>
        <v>30</v>
      </c>
      <c r="BB37" s="6">
        <f>IF(F37+L37+R37+X37+AD37+AJ37+AP37+AV37=0,"",F37+L37+R37+X37+AD37+AJ37+AP37+AV37)</f>
        <v>1</v>
      </c>
      <c r="BC37" s="4">
        <f>IF((L37+F37+R37+X37+AD37+AJ37+AP37+AV37)*15=0,"",(L37+F37+R37+X37+AD37+AJ37+AP37+AV37)*15)</f>
        <v>15</v>
      </c>
      <c r="BD37" s="6">
        <f>IF(N37+H37+T37+Z37+AF37+AL37+AR37+AX37=0,"",N37+H37+T37+Z37+AF37+AL37+AR37+AX37)</f>
        <v>3</v>
      </c>
      <c r="BE37" s="7">
        <f>IF(D37+F37+L37+J37+P37+R37+V37+X37+AB37+AD37+AH37+AJ37+AN37+AP37+AT37+AV37=0,"",D37+F37+L37+J37+P37+R37+V37+X37+AB37+AD37+AH37+AJ37+AN37+AP37+AT37+AV37)</f>
        <v>3</v>
      </c>
    </row>
    <row r="38" spans="1:57" ht="15.75" customHeight="1" x14ac:dyDescent="0.25">
      <c r="A38" s="226" t="s">
        <v>144</v>
      </c>
      <c r="B38" s="55" t="s">
        <v>17</v>
      </c>
      <c r="C38" s="227" t="s">
        <v>145</v>
      </c>
      <c r="D38" s="231"/>
      <c r="E38" s="4" t="str">
        <f t="shared" si="63"/>
        <v/>
      </c>
      <c r="F38" s="231"/>
      <c r="G38" s="4" t="str">
        <f t="shared" si="64"/>
        <v/>
      </c>
      <c r="H38" s="231"/>
      <c r="I38" s="235"/>
      <c r="J38" s="231"/>
      <c r="K38" s="4" t="str">
        <f t="shared" si="65"/>
        <v/>
      </c>
      <c r="L38" s="231"/>
      <c r="M38" s="4" t="str">
        <f t="shared" si="66"/>
        <v/>
      </c>
      <c r="N38" s="231"/>
      <c r="O38" s="235"/>
      <c r="P38" s="231"/>
      <c r="Q38" s="4" t="str">
        <f t="shared" si="67"/>
        <v/>
      </c>
      <c r="R38" s="231"/>
      <c r="S38" s="4" t="str">
        <f t="shared" si="68"/>
        <v/>
      </c>
      <c r="T38" s="231"/>
      <c r="U38" s="235"/>
      <c r="V38" s="231"/>
      <c r="W38" s="4" t="str">
        <f t="shared" si="69"/>
        <v/>
      </c>
      <c r="X38" s="231"/>
      <c r="Y38" s="4" t="str">
        <f t="shared" si="70"/>
        <v/>
      </c>
      <c r="Z38" s="231"/>
      <c r="AA38" s="235"/>
      <c r="AB38" s="231">
        <v>1</v>
      </c>
      <c r="AC38" s="4">
        <f t="shared" ref="AC38:AC87" si="77">IF(AB38*15=0,"",AB38*15)</f>
        <v>15</v>
      </c>
      <c r="AD38" s="231">
        <v>1</v>
      </c>
      <c r="AE38" s="4">
        <f t="shared" ref="AE38:AE87" si="78">IF(AD38*15=0,"",AD38*15)</f>
        <v>15</v>
      </c>
      <c r="AF38" s="231">
        <v>3</v>
      </c>
      <c r="AG38" s="235" t="s">
        <v>355</v>
      </c>
      <c r="AH38" s="231"/>
      <c r="AI38" s="4" t="str">
        <f t="shared" si="71"/>
        <v/>
      </c>
      <c r="AJ38" s="231"/>
      <c r="AK38" s="4" t="str">
        <f t="shared" si="72"/>
        <v/>
      </c>
      <c r="AL38" s="231"/>
      <c r="AM38" s="235"/>
      <c r="AN38" s="231"/>
      <c r="AO38" s="4" t="str">
        <f t="shared" si="73"/>
        <v/>
      </c>
      <c r="AP38" s="231"/>
      <c r="AQ38" s="4" t="str">
        <f t="shared" si="74"/>
        <v/>
      </c>
      <c r="AR38" s="231"/>
      <c r="AS38" s="235"/>
      <c r="AT38" s="231"/>
      <c r="AU38" s="4" t="str">
        <f t="shared" si="75"/>
        <v/>
      </c>
      <c r="AV38" s="231"/>
      <c r="AW38" s="4" t="str">
        <f t="shared" si="76"/>
        <v/>
      </c>
      <c r="AX38" s="231"/>
      <c r="AY38" s="233"/>
      <c r="AZ38" s="5">
        <f t="shared" ref="AZ38:AZ95" si="79">IF(D38+J38+P38+V38+AB38+AH38+AN38+AT38=0,"",D38+J38+P38+V38+AB38+AH38+AN38+AT38)</f>
        <v>1</v>
      </c>
      <c r="BA38" s="4">
        <f t="shared" ref="BA38:BA95" si="80">IF((D38+J38+P38+V38+AB38+AH38+AN38+AT38)*15=0,"",(D38+J38+P38+V38+AB38+AH38+AN38+AT38)*15)</f>
        <v>15</v>
      </c>
      <c r="BB38" s="6">
        <f t="shared" ref="BB38:BB95" si="81">IF(F38+L38+R38+X38+AD38+AJ38+AP38+AV38=0,"",F38+L38+R38+X38+AD38+AJ38+AP38+AV38)</f>
        <v>1</v>
      </c>
      <c r="BC38" s="4">
        <f t="shared" ref="BC38:BC95" si="82">IF((L38+F38+R38+X38+AD38+AJ38+AP38+AV38)*15=0,"",(L38+F38+R38+X38+AD38+AJ38+AP38+AV38)*15)</f>
        <v>15</v>
      </c>
      <c r="BD38" s="6">
        <f t="shared" ref="BD38:BD68" si="83">IF(N38+H38+T38+Z38+AF38+AL38+AR38+AX38=0,"",N38+H38+T38+Z38+AF38+AL38+AR38+AX38)</f>
        <v>3</v>
      </c>
      <c r="BE38" s="7">
        <f>IF(D38+F38+L38+J38+P38+R38+V38+X38+AB38+AD38+AH38+AJ38+AN38+AP38+AT38+AV38=0,"",D38+F38+L38+J38+P38+R38+V38+X38+AB38+AD38+AH38+AJ38+AN38+AP38+AT38+AV38)</f>
        <v>2</v>
      </c>
    </row>
    <row r="39" spans="1:57" ht="15.75" customHeight="1" x14ac:dyDescent="0.25">
      <c r="A39" s="226" t="s">
        <v>148</v>
      </c>
      <c r="B39" s="55" t="s">
        <v>17</v>
      </c>
      <c r="C39" s="227" t="s">
        <v>149</v>
      </c>
      <c r="D39" s="231"/>
      <c r="E39" s="4" t="str">
        <f t="shared" si="63"/>
        <v/>
      </c>
      <c r="F39" s="231"/>
      <c r="G39" s="4" t="str">
        <f t="shared" si="64"/>
        <v/>
      </c>
      <c r="H39" s="231"/>
      <c r="I39" s="235"/>
      <c r="J39" s="231"/>
      <c r="K39" s="4" t="str">
        <f t="shared" si="65"/>
        <v/>
      </c>
      <c r="L39" s="231"/>
      <c r="M39" s="4" t="str">
        <f t="shared" si="66"/>
        <v/>
      </c>
      <c r="N39" s="231"/>
      <c r="O39" s="235"/>
      <c r="P39" s="231"/>
      <c r="Q39" s="4" t="str">
        <f t="shared" si="67"/>
        <v/>
      </c>
      <c r="R39" s="231"/>
      <c r="S39" s="4" t="str">
        <f t="shared" si="68"/>
        <v/>
      </c>
      <c r="T39" s="231"/>
      <c r="U39" s="235"/>
      <c r="V39" s="231"/>
      <c r="W39" s="4" t="str">
        <f t="shared" si="69"/>
        <v/>
      </c>
      <c r="X39" s="231"/>
      <c r="Y39" s="4" t="str">
        <f t="shared" si="70"/>
        <v/>
      </c>
      <c r="Z39" s="231"/>
      <c r="AA39" s="235"/>
      <c r="AB39" s="231"/>
      <c r="AC39" s="4" t="str">
        <f t="shared" si="77"/>
        <v/>
      </c>
      <c r="AD39" s="231"/>
      <c r="AE39" s="4" t="str">
        <f t="shared" si="78"/>
        <v/>
      </c>
      <c r="AF39" s="231"/>
      <c r="AG39" s="235"/>
      <c r="AH39" s="231">
        <v>1</v>
      </c>
      <c r="AI39" s="4">
        <f t="shared" si="71"/>
        <v>15</v>
      </c>
      <c r="AJ39" s="231">
        <v>2</v>
      </c>
      <c r="AK39" s="4">
        <f t="shared" si="72"/>
        <v>30</v>
      </c>
      <c r="AL39" s="231">
        <v>3</v>
      </c>
      <c r="AM39" s="235" t="s">
        <v>355</v>
      </c>
      <c r="AN39" s="231"/>
      <c r="AO39" s="4" t="str">
        <f t="shared" si="73"/>
        <v/>
      </c>
      <c r="AP39" s="231"/>
      <c r="AQ39" s="4" t="str">
        <f t="shared" si="74"/>
        <v/>
      </c>
      <c r="AR39" s="231"/>
      <c r="AS39" s="235"/>
      <c r="AT39" s="231"/>
      <c r="AU39" s="4" t="str">
        <f t="shared" si="75"/>
        <v/>
      </c>
      <c r="AV39" s="231"/>
      <c r="AW39" s="4" t="str">
        <f t="shared" si="76"/>
        <v/>
      </c>
      <c r="AX39" s="231"/>
      <c r="AY39" s="233"/>
      <c r="AZ39" s="5">
        <f t="shared" si="79"/>
        <v>1</v>
      </c>
      <c r="BA39" s="4">
        <f t="shared" si="80"/>
        <v>15</v>
      </c>
      <c r="BB39" s="6">
        <f t="shared" si="81"/>
        <v>2</v>
      </c>
      <c r="BC39" s="4">
        <f t="shared" si="82"/>
        <v>30</v>
      </c>
      <c r="BD39" s="6">
        <f t="shared" si="83"/>
        <v>3</v>
      </c>
      <c r="BE39" s="7">
        <f>IF(D39+F39+L39+J39+P39+R39+V39+X39+AB39+AD39+AH39+AJ39+AN39+AP39+AT39+AV39=0,"",D39+F39+L39+J39+P39+R39+V39+X39+AB39+AD39+AH39+AJ39+AN39+AP39+AT39+AV39)</f>
        <v>3</v>
      </c>
    </row>
    <row r="40" spans="1:57" ht="15.75" customHeight="1" x14ac:dyDescent="0.25">
      <c r="A40" s="226" t="s">
        <v>150</v>
      </c>
      <c r="B40" s="55" t="s">
        <v>17</v>
      </c>
      <c r="C40" s="227" t="s">
        <v>151</v>
      </c>
      <c r="D40" s="231"/>
      <c r="E40" s="4" t="str">
        <f t="shared" si="63"/>
        <v/>
      </c>
      <c r="F40" s="231"/>
      <c r="G40" s="4" t="str">
        <f t="shared" si="64"/>
        <v/>
      </c>
      <c r="H40" s="231"/>
      <c r="I40" s="235"/>
      <c r="J40" s="231"/>
      <c r="K40" s="4" t="str">
        <f t="shared" si="65"/>
        <v/>
      </c>
      <c r="L40" s="231"/>
      <c r="M40" s="4" t="str">
        <f t="shared" si="66"/>
        <v/>
      </c>
      <c r="N40" s="231"/>
      <c r="O40" s="235"/>
      <c r="P40" s="231"/>
      <c r="Q40" s="4" t="str">
        <f t="shared" si="67"/>
        <v/>
      </c>
      <c r="R40" s="231"/>
      <c r="S40" s="4" t="str">
        <f t="shared" si="68"/>
        <v/>
      </c>
      <c r="T40" s="231"/>
      <c r="U40" s="235"/>
      <c r="V40" s="231"/>
      <c r="W40" s="4" t="str">
        <f t="shared" si="69"/>
        <v/>
      </c>
      <c r="X40" s="231"/>
      <c r="Y40" s="4" t="str">
        <f t="shared" si="70"/>
        <v/>
      </c>
      <c r="Z40" s="231"/>
      <c r="AA40" s="235"/>
      <c r="AB40" s="231"/>
      <c r="AC40" s="4" t="str">
        <f t="shared" si="77"/>
        <v/>
      </c>
      <c r="AD40" s="231"/>
      <c r="AE40" s="4" t="str">
        <f t="shared" si="78"/>
        <v/>
      </c>
      <c r="AF40" s="231"/>
      <c r="AG40" s="235"/>
      <c r="AH40" s="231"/>
      <c r="AI40" s="4" t="str">
        <f t="shared" si="71"/>
        <v/>
      </c>
      <c r="AJ40" s="231"/>
      <c r="AK40" s="4" t="str">
        <f t="shared" si="72"/>
        <v/>
      </c>
      <c r="AL40" s="231"/>
      <c r="AM40" s="235"/>
      <c r="AN40" s="231">
        <v>2</v>
      </c>
      <c r="AO40" s="4">
        <f t="shared" si="73"/>
        <v>30</v>
      </c>
      <c r="AP40" s="231">
        <v>1</v>
      </c>
      <c r="AQ40" s="4">
        <f t="shared" si="74"/>
        <v>15</v>
      </c>
      <c r="AR40" s="231">
        <v>3</v>
      </c>
      <c r="AS40" s="235" t="s">
        <v>355</v>
      </c>
      <c r="AT40" s="231"/>
      <c r="AU40" s="4" t="str">
        <f t="shared" si="75"/>
        <v/>
      </c>
      <c r="AV40" s="231"/>
      <c r="AW40" s="4" t="str">
        <f t="shared" si="76"/>
        <v/>
      </c>
      <c r="AX40" s="231"/>
      <c r="AY40" s="233"/>
      <c r="AZ40" s="5">
        <f t="shared" si="79"/>
        <v>2</v>
      </c>
      <c r="BA40" s="4">
        <f t="shared" si="80"/>
        <v>30</v>
      </c>
      <c r="BB40" s="6">
        <f t="shared" si="81"/>
        <v>1</v>
      </c>
      <c r="BC40" s="4">
        <f t="shared" si="82"/>
        <v>15</v>
      </c>
      <c r="BD40" s="6">
        <f t="shared" si="83"/>
        <v>3</v>
      </c>
      <c r="BE40" s="7">
        <f t="shared" ref="BE40" si="84">IF(P40+R40+V40+X40+AB40+AD40+AH40+AJ40+AN40+AP40+AT40+AV40=0,"",P40+R40+V40+X40+AB40+AD40+AH40+AJ40+AN40+AP40+AT40+AV40)</f>
        <v>3</v>
      </c>
    </row>
    <row r="41" spans="1:57" s="236" customFormat="1" ht="15.75" customHeight="1" x14ac:dyDescent="0.25">
      <c r="A41" s="226" t="s">
        <v>152</v>
      </c>
      <c r="B41" s="55" t="s">
        <v>17</v>
      </c>
      <c r="C41" s="227" t="s">
        <v>153</v>
      </c>
      <c r="D41" s="260"/>
      <c r="E41" s="186" t="str">
        <f t="shared" si="63"/>
        <v/>
      </c>
      <c r="F41" s="260"/>
      <c r="G41" s="186" t="str">
        <f t="shared" si="64"/>
        <v/>
      </c>
      <c r="H41" s="260"/>
      <c r="I41" s="261"/>
      <c r="J41" s="260"/>
      <c r="K41" s="186" t="str">
        <f t="shared" si="65"/>
        <v/>
      </c>
      <c r="L41" s="260"/>
      <c r="M41" s="186" t="str">
        <f t="shared" si="66"/>
        <v/>
      </c>
      <c r="N41" s="260"/>
      <c r="O41" s="261"/>
      <c r="P41" s="260"/>
      <c r="Q41" s="186" t="str">
        <f t="shared" si="67"/>
        <v/>
      </c>
      <c r="R41" s="260"/>
      <c r="S41" s="186" t="str">
        <f t="shared" si="68"/>
        <v/>
      </c>
      <c r="T41" s="260"/>
      <c r="U41" s="261"/>
      <c r="V41" s="260"/>
      <c r="W41" s="186" t="str">
        <f t="shared" si="69"/>
        <v/>
      </c>
      <c r="X41" s="260"/>
      <c r="Y41" s="186" t="str">
        <f t="shared" si="70"/>
        <v/>
      </c>
      <c r="Z41" s="260"/>
      <c r="AA41" s="261"/>
      <c r="AB41" s="260"/>
      <c r="AC41" s="186" t="str">
        <f t="shared" si="77"/>
        <v/>
      </c>
      <c r="AD41" s="260"/>
      <c r="AE41" s="186" t="str">
        <f t="shared" si="78"/>
        <v/>
      </c>
      <c r="AF41" s="260"/>
      <c r="AG41" s="261"/>
      <c r="AH41" s="260"/>
      <c r="AI41" s="186" t="str">
        <f t="shared" si="71"/>
        <v/>
      </c>
      <c r="AJ41" s="260"/>
      <c r="AK41" s="186" t="str">
        <f t="shared" si="72"/>
        <v/>
      </c>
      <c r="AL41" s="260"/>
      <c r="AM41" s="261"/>
      <c r="AN41" s="260"/>
      <c r="AO41" s="186" t="str">
        <f t="shared" si="73"/>
        <v/>
      </c>
      <c r="AP41" s="260"/>
      <c r="AQ41" s="186" t="str">
        <f t="shared" si="74"/>
        <v/>
      </c>
      <c r="AR41" s="260"/>
      <c r="AS41" s="261"/>
      <c r="AT41" s="231"/>
      <c r="AU41" s="4" t="str">
        <f t="shared" si="75"/>
        <v/>
      </c>
      <c r="AV41" s="231">
        <v>1</v>
      </c>
      <c r="AW41" s="4">
        <f t="shared" si="76"/>
        <v>15</v>
      </c>
      <c r="AX41" s="231">
        <v>2</v>
      </c>
      <c r="AY41" s="233" t="s">
        <v>477</v>
      </c>
      <c r="AZ41" s="5" t="str">
        <f t="shared" si="79"/>
        <v/>
      </c>
      <c r="BA41" s="4" t="str">
        <f t="shared" si="80"/>
        <v/>
      </c>
      <c r="BB41" s="6">
        <f t="shared" si="81"/>
        <v>1</v>
      </c>
      <c r="BC41" s="4">
        <f t="shared" si="82"/>
        <v>15</v>
      </c>
      <c r="BD41" s="6">
        <f t="shared" si="83"/>
        <v>2</v>
      </c>
      <c r="BE41" s="7">
        <f t="shared" ref="BE41:BE57" si="85">IF(D41+F41+L41+J41+P41+R41+V41+X41+AB41+AD41+AH41+AJ41+AN41+AP41+AT41+AV41=0,"",D41+F41+L41+J41+P41+R41+V41+X41+AB41+AD41+AH41+AJ41+AN41+AP41+AT41+AV41)</f>
        <v>1</v>
      </c>
    </row>
    <row r="42" spans="1:57" s="236" customFormat="1" ht="15.75" customHeight="1" x14ac:dyDescent="0.25">
      <c r="A42" s="226" t="s">
        <v>385</v>
      </c>
      <c r="B42" s="55" t="s">
        <v>17</v>
      </c>
      <c r="C42" s="227" t="s">
        <v>350</v>
      </c>
      <c r="D42" s="260"/>
      <c r="E42" s="186" t="str">
        <f t="shared" ref="E42:E43" si="86">IF(D42*15=0,"",D42*15)</f>
        <v/>
      </c>
      <c r="F42" s="260"/>
      <c r="G42" s="186" t="str">
        <f t="shared" ref="G42:G43" si="87">IF(F42*15=0,"",F42*15)</f>
        <v/>
      </c>
      <c r="H42" s="260"/>
      <c r="I42" s="261"/>
      <c r="J42" s="260"/>
      <c r="K42" s="186" t="str">
        <f t="shared" ref="K42:K43" si="88">IF(J42*15=0,"",J42*15)</f>
        <v/>
      </c>
      <c r="L42" s="260"/>
      <c r="M42" s="186" t="str">
        <f t="shared" ref="M42:M43" si="89">IF(L42*15=0,"",L42*15)</f>
        <v/>
      </c>
      <c r="N42" s="260"/>
      <c r="O42" s="261"/>
      <c r="P42" s="260"/>
      <c r="Q42" s="186" t="str">
        <f t="shared" ref="Q42:Q43" si="90">IF(P42*15=0,"",P42*15)</f>
        <v/>
      </c>
      <c r="R42" s="260"/>
      <c r="S42" s="186" t="str">
        <f t="shared" ref="S42:S43" si="91">IF(R42*15=0,"",R42*15)</f>
        <v/>
      </c>
      <c r="T42" s="260"/>
      <c r="U42" s="261"/>
      <c r="V42" s="260"/>
      <c r="W42" s="186" t="str">
        <f t="shared" ref="W42:W43" si="92">IF(V42*15=0,"",V42*15)</f>
        <v/>
      </c>
      <c r="X42" s="260"/>
      <c r="Y42" s="186" t="str">
        <f t="shared" ref="Y42:Y43" si="93">IF(X42*15=0,"",X42*15)</f>
        <v/>
      </c>
      <c r="Z42" s="260"/>
      <c r="AA42" s="261"/>
      <c r="AB42" s="260"/>
      <c r="AC42" s="186" t="str">
        <f t="shared" ref="AC42:AC43" si="94">IF(AB42*15=0,"",AB42*15)</f>
        <v/>
      </c>
      <c r="AD42" s="231">
        <v>1</v>
      </c>
      <c r="AE42" s="4">
        <f t="shared" ref="AE42:AE43" si="95">IF(AD42*15=0,"",AD42*15)</f>
        <v>15</v>
      </c>
      <c r="AF42" s="231">
        <v>2</v>
      </c>
      <c r="AG42" s="235" t="s">
        <v>477</v>
      </c>
      <c r="AH42" s="260"/>
      <c r="AI42" s="186" t="str">
        <f t="shared" ref="AI42:AI43" si="96">IF(AH42*15=0,"",AH42*15)</f>
        <v/>
      </c>
      <c r="AJ42" s="260"/>
      <c r="AK42" s="186" t="str">
        <f t="shared" ref="AK42:AK43" si="97">IF(AJ42*15=0,"",AJ42*15)</f>
        <v/>
      </c>
      <c r="AL42" s="260"/>
      <c r="AM42" s="261"/>
      <c r="AN42" s="260"/>
      <c r="AO42" s="186" t="str">
        <f t="shared" ref="AO42:AO43" si="98">IF(AN42*15=0,"",AN42*15)</f>
        <v/>
      </c>
      <c r="AP42" s="260"/>
      <c r="AQ42" s="186" t="str">
        <f t="shared" ref="AQ42:AQ43" si="99">IF(AP42*15=0,"",AP42*15)</f>
        <v/>
      </c>
      <c r="AR42" s="260"/>
      <c r="AS42" s="261"/>
      <c r="AT42" s="231"/>
      <c r="AU42" s="4" t="str">
        <f t="shared" ref="AU42:AU43" si="100">IF(AT42*15=0,"",AT42*15)</f>
        <v/>
      </c>
      <c r="AV42" s="231"/>
      <c r="AW42" s="4" t="str">
        <f t="shared" ref="AW42:AW43" si="101">IF(AV42*15=0,"",AV42*15)</f>
        <v/>
      </c>
      <c r="AX42" s="231"/>
      <c r="AY42" s="233"/>
      <c r="AZ42" s="5" t="str">
        <f t="shared" ref="AZ42:AZ43" si="102">IF(D42+J42+P42+V42+AB42+AH42+AN42+AT42=0,"",D42+J42+P42+V42+AB42+AH42+AN42+AT42)</f>
        <v/>
      </c>
      <c r="BA42" s="4" t="str">
        <f t="shared" ref="BA42:BA43" si="103">IF((D42+J42+P42+V42+AB42+AH42+AN42+AT42)*15=0,"",(D42+J42+P42+V42+AB42+AH42+AN42+AT42)*15)</f>
        <v/>
      </c>
      <c r="BB42" s="6">
        <f t="shared" ref="BB42:BB43" si="104">IF(F42+L42+R42+X42+AD42+AJ42+AP42+AV42=0,"",F42+L42+R42+X42+AD42+AJ42+AP42+AV42)</f>
        <v>1</v>
      </c>
      <c r="BC42" s="4">
        <f t="shared" ref="BC42:BC43" si="105">IF((L42+F42+R42+X42+AD42+AJ42+AP42+AV42)*15=0,"",(L42+F42+R42+X42+AD42+AJ42+AP42+AV42)*15)</f>
        <v>15</v>
      </c>
      <c r="BD42" s="6">
        <f t="shared" ref="BD42:BD43" si="106">IF(N42+H42+T42+Z42+AF42+AL42+AR42+AX42=0,"",N42+H42+T42+Z42+AF42+AL42+AR42+AX42)</f>
        <v>2</v>
      </c>
      <c r="BE42" s="7">
        <f>IF(D42+F42+L42+J42+P42+R42+V42+X42+AB42+AD42+AH42+AJ42+AN42+AP42+AT42+AV42=0,"",D42+F42+L42+J42+P42+R42+V42+X42+AB42+AD42+AH42+AJ42+AN42+AP42+AT42+AV42)</f>
        <v>1</v>
      </c>
    </row>
    <row r="43" spans="1:57" s="236" customFormat="1" ht="15.75" customHeight="1" x14ac:dyDescent="0.25">
      <c r="A43" s="226" t="s">
        <v>386</v>
      </c>
      <c r="B43" s="55" t="s">
        <v>17</v>
      </c>
      <c r="C43" s="227" t="s">
        <v>351</v>
      </c>
      <c r="D43" s="260"/>
      <c r="E43" s="186" t="str">
        <f t="shared" si="86"/>
        <v/>
      </c>
      <c r="F43" s="260"/>
      <c r="G43" s="186" t="str">
        <f t="shared" si="87"/>
        <v/>
      </c>
      <c r="H43" s="260"/>
      <c r="I43" s="261"/>
      <c r="J43" s="260"/>
      <c r="K43" s="186" t="str">
        <f t="shared" si="88"/>
        <v/>
      </c>
      <c r="L43" s="260"/>
      <c r="M43" s="186" t="str">
        <f t="shared" si="89"/>
        <v/>
      </c>
      <c r="N43" s="260"/>
      <c r="O43" s="261"/>
      <c r="P43" s="260"/>
      <c r="Q43" s="186" t="str">
        <f t="shared" si="90"/>
        <v/>
      </c>
      <c r="R43" s="260"/>
      <c r="S43" s="186" t="str">
        <f t="shared" si="91"/>
        <v/>
      </c>
      <c r="T43" s="260"/>
      <c r="U43" s="261"/>
      <c r="V43" s="260"/>
      <c r="W43" s="186" t="str">
        <f t="shared" si="92"/>
        <v/>
      </c>
      <c r="X43" s="260"/>
      <c r="Y43" s="186" t="str">
        <f t="shared" si="93"/>
        <v/>
      </c>
      <c r="Z43" s="260"/>
      <c r="AA43" s="261"/>
      <c r="AB43" s="260"/>
      <c r="AC43" s="186" t="str">
        <f t="shared" si="94"/>
        <v/>
      </c>
      <c r="AD43" s="231"/>
      <c r="AE43" s="4" t="str">
        <f t="shared" si="95"/>
        <v/>
      </c>
      <c r="AF43" s="231"/>
      <c r="AG43" s="235"/>
      <c r="AH43" s="260"/>
      <c r="AI43" s="186" t="str">
        <f t="shared" si="96"/>
        <v/>
      </c>
      <c r="AJ43" s="260"/>
      <c r="AK43" s="186" t="str">
        <f t="shared" si="97"/>
        <v/>
      </c>
      <c r="AL43" s="260"/>
      <c r="AM43" s="261"/>
      <c r="AN43" s="260"/>
      <c r="AO43" s="186" t="str">
        <f t="shared" si="98"/>
        <v/>
      </c>
      <c r="AP43" s="231">
        <v>1</v>
      </c>
      <c r="AQ43" s="4">
        <f t="shared" si="99"/>
        <v>15</v>
      </c>
      <c r="AR43" s="231">
        <v>2</v>
      </c>
      <c r="AS43" s="235" t="s">
        <v>477</v>
      </c>
      <c r="AT43" s="231"/>
      <c r="AU43" s="4" t="str">
        <f t="shared" si="100"/>
        <v/>
      </c>
      <c r="AV43" s="231"/>
      <c r="AW43" s="4" t="str">
        <f t="shared" si="101"/>
        <v/>
      </c>
      <c r="AX43" s="231"/>
      <c r="AY43" s="233"/>
      <c r="AZ43" s="5" t="str">
        <f t="shared" si="102"/>
        <v/>
      </c>
      <c r="BA43" s="4" t="str">
        <f t="shared" si="103"/>
        <v/>
      </c>
      <c r="BB43" s="6">
        <f t="shared" si="104"/>
        <v>1</v>
      </c>
      <c r="BC43" s="4">
        <f t="shared" si="105"/>
        <v>15</v>
      </c>
      <c r="BD43" s="6">
        <f t="shared" si="106"/>
        <v>2</v>
      </c>
      <c r="BE43" s="7">
        <f>IF(D43+F43+L43+J43+P43+R43+V43+X43+AB43+AD43+AH43+AJ43+AN43+AP43+AT43+AV43=0,"",D43+F43+L43+J43+P43+R43+V43+X43+AB43+AD43+AH43+AJ43+AN43+AP43+AT43+AV43)</f>
        <v>1</v>
      </c>
    </row>
    <row r="44" spans="1:57" ht="15.75" customHeight="1" x14ac:dyDescent="0.25">
      <c r="A44" s="226" t="s">
        <v>387</v>
      </c>
      <c r="B44" s="55" t="s">
        <v>17</v>
      </c>
      <c r="C44" s="227" t="s">
        <v>524</v>
      </c>
      <c r="D44" s="231"/>
      <c r="E44" s="4" t="str">
        <f>IF(D44*15=0,"",D44*15)</f>
        <v/>
      </c>
      <c r="F44" s="231"/>
      <c r="G44" s="4" t="str">
        <f>IF(F44*15=0,"",F44*15)</f>
        <v/>
      </c>
      <c r="H44" s="231"/>
      <c r="I44" s="235"/>
      <c r="J44" s="231"/>
      <c r="K44" s="4" t="str">
        <f>IF(J44*15=0,"",J44*15)</f>
        <v/>
      </c>
      <c r="L44" s="231"/>
      <c r="M44" s="4" t="str">
        <f>IF(L44*15=0,"",L44*15)</f>
        <v/>
      </c>
      <c r="N44" s="231"/>
      <c r="O44" s="235"/>
      <c r="P44" s="231">
        <v>1</v>
      </c>
      <c r="Q44" s="4">
        <f>IF(P44*15=0,"",P44*15)</f>
        <v>15</v>
      </c>
      <c r="R44" s="231">
        <v>2</v>
      </c>
      <c r="S44" s="4">
        <f>IF(R44*15=0,"",R44*15)</f>
        <v>30</v>
      </c>
      <c r="T44" s="231">
        <v>3</v>
      </c>
      <c r="U44" s="235" t="s">
        <v>17</v>
      </c>
      <c r="V44" s="231"/>
      <c r="W44" s="4" t="str">
        <f>IF(V44*15=0,"",V44*15)</f>
        <v/>
      </c>
      <c r="X44" s="231"/>
      <c r="Y44" s="4" t="str">
        <f>IF(X44*15=0,"",X44*15)</f>
        <v/>
      </c>
      <c r="Z44" s="231"/>
      <c r="AA44" s="235"/>
      <c r="AB44" s="231"/>
      <c r="AC44" s="4" t="str">
        <f>IF(AB44*15=0,"",AB44*15)</f>
        <v/>
      </c>
      <c r="AD44" s="231"/>
      <c r="AE44" s="4" t="str">
        <f>IF(AD44*15=0,"",AD44*15)</f>
        <v/>
      </c>
      <c r="AF44" s="231"/>
      <c r="AG44" s="235"/>
      <c r="AH44" s="231"/>
      <c r="AI44" s="4" t="str">
        <f>IF(AH44*15=0,"",AH44*15)</f>
        <v/>
      </c>
      <c r="AJ44" s="231"/>
      <c r="AK44" s="4" t="str">
        <f>IF(AJ44*15=0,"",AJ44*15)</f>
        <v/>
      </c>
      <c r="AL44" s="231"/>
      <c r="AM44" s="235"/>
      <c r="AN44" s="231"/>
      <c r="AO44" s="4" t="str">
        <f>IF(AN44*15=0,"",AN44*15)</f>
        <v/>
      </c>
      <c r="AP44" s="231"/>
      <c r="AQ44" s="4" t="str">
        <f>IF(AP44*15=0,"",AP44*15)</f>
        <v/>
      </c>
      <c r="AR44" s="231"/>
      <c r="AS44" s="235"/>
      <c r="AT44" s="231"/>
      <c r="AU44" s="4" t="str">
        <f>IF(AT44*15=0,"",AT44*15)</f>
        <v/>
      </c>
      <c r="AV44" s="231"/>
      <c r="AW44" s="4" t="str">
        <f>IF(AV44*15=0,"",AV44*15)</f>
        <v/>
      </c>
      <c r="AX44" s="231"/>
      <c r="AY44" s="233"/>
      <c r="AZ44" s="5">
        <f>IF(D44+J44+P44+V44+AB44+AH44+AN44+AT44=0,"",D44+J44+P44+V44+AB44+AH44+AN44+AT44)</f>
        <v>1</v>
      </c>
      <c r="BA44" s="4">
        <f>IF((D44+J44+P44+V44+AB44+AH44+AN44+AT44)*15=0,"",(D44+J44+P44+V44+AB44+AH44+AN44+AT44)*15)</f>
        <v>15</v>
      </c>
      <c r="BB44" s="6">
        <f>IF(F44+L44+R44+X44+AD44+AJ44+AP44+AV44=0,"",F44+L44+R44+X44+AD44+AJ44+AP44+AV44)</f>
        <v>2</v>
      </c>
      <c r="BC44" s="4">
        <f>IF((L44+F44+R44+X44+AD44+AJ44+AP44+AV44)*15=0,"",(L44+F44+R44+X44+AD44+AJ44+AP44+AV44)*15)</f>
        <v>30</v>
      </c>
      <c r="BD44" s="6">
        <f>IF(N44+H44+T44+Z44+AF44+AL44+AR44+AX44=0,"",N44+H44+T44+Z44+AF44+AL44+AR44+AX44)</f>
        <v>3</v>
      </c>
      <c r="BE44" s="7">
        <f>IF(D44+F44+L44+J44+P44+R44+V44+X44+AB44+AD44+AH44+AJ44+AN44+AP44+AT44+AV44=0,"",D44+F44+L44+J44+P44+R44+V44+X44+AB44+AD44+AH44+AJ44+AN44+AP44+AT44+AV44)</f>
        <v>3</v>
      </c>
    </row>
    <row r="45" spans="1:57" ht="15.75" customHeight="1" x14ac:dyDescent="0.25">
      <c r="A45" s="226" t="s">
        <v>388</v>
      </c>
      <c r="B45" s="55" t="s">
        <v>17</v>
      </c>
      <c r="C45" s="227" t="s">
        <v>525</v>
      </c>
      <c r="D45" s="231"/>
      <c r="E45" s="4" t="str">
        <f>IF(D45*15=0,"",D45*15)</f>
        <v/>
      </c>
      <c r="F45" s="231"/>
      <c r="G45" s="4" t="str">
        <f>IF(F45*15=0,"",F45*15)</f>
        <v/>
      </c>
      <c r="H45" s="231"/>
      <c r="I45" s="235"/>
      <c r="J45" s="231"/>
      <c r="K45" s="4" t="str">
        <f>IF(J45*15=0,"",J45*15)</f>
        <v/>
      </c>
      <c r="L45" s="231"/>
      <c r="M45" s="4" t="str">
        <f>IF(L45*15=0,"",L45*15)</f>
        <v/>
      </c>
      <c r="N45" s="231"/>
      <c r="O45" s="235"/>
      <c r="P45" s="231"/>
      <c r="Q45" s="4" t="str">
        <f>IF(P45*15=0,"",P45*15)</f>
        <v/>
      </c>
      <c r="R45" s="231"/>
      <c r="S45" s="4" t="str">
        <f>IF(R45*15=0,"",R45*15)</f>
        <v/>
      </c>
      <c r="T45" s="231"/>
      <c r="U45" s="235"/>
      <c r="V45" s="231">
        <v>1</v>
      </c>
      <c r="W45" s="4">
        <f>IF(V45*15=0,"",V45*15)</f>
        <v>15</v>
      </c>
      <c r="X45" s="231">
        <v>2</v>
      </c>
      <c r="Y45" s="4">
        <f>IF(X45*15=0,"",X45*15)</f>
        <v>30</v>
      </c>
      <c r="Z45" s="231">
        <v>3</v>
      </c>
      <c r="AA45" s="235" t="s">
        <v>17</v>
      </c>
      <c r="AB45" s="231"/>
      <c r="AC45" s="4" t="str">
        <f>IF(AB45*15=0,"",AB45*15)</f>
        <v/>
      </c>
      <c r="AD45" s="231"/>
      <c r="AE45" s="4" t="str">
        <f>IF(AD45*15=0,"",AD45*15)</f>
        <v/>
      </c>
      <c r="AF45" s="231"/>
      <c r="AG45" s="235"/>
      <c r="AH45" s="231"/>
      <c r="AI45" s="4" t="str">
        <f>IF(AH45*15=0,"",AH45*15)</f>
        <v/>
      </c>
      <c r="AJ45" s="231"/>
      <c r="AK45" s="4" t="str">
        <f>IF(AJ45*15=0,"",AJ45*15)</f>
        <v/>
      </c>
      <c r="AL45" s="231"/>
      <c r="AM45" s="235"/>
      <c r="AN45" s="231"/>
      <c r="AO45" s="4" t="str">
        <f>IF(AN45*15=0,"",AN45*15)</f>
        <v/>
      </c>
      <c r="AP45" s="231"/>
      <c r="AQ45" s="4" t="str">
        <f>IF(AP45*15=0,"",AP45*15)</f>
        <v/>
      </c>
      <c r="AR45" s="231"/>
      <c r="AS45" s="235"/>
      <c r="AT45" s="231"/>
      <c r="AU45" s="4" t="str">
        <f>IF(AT45*15=0,"",AT45*15)</f>
        <v/>
      </c>
      <c r="AV45" s="231"/>
      <c r="AW45" s="4" t="str">
        <f>IF(AV45*15=0,"",AV45*15)</f>
        <v/>
      </c>
      <c r="AX45" s="231"/>
      <c r="AY45" s="233"/>
      <c r="AZ45" s="5">
        <f>IF(D45+J45+P45+V45+AB45+AH45+AN45+AT45=0,"",D45+J45+P45+V45+AB45+AH45+AN45+AT45)</f>
        <v>1</v>
      </c>
      <c r="BA45" s="4">
        <f>IF((D45+J45+P45+V45+AB45+AH45+AN45+AT45)*15=0,"",(D45+J45+P45+V45+AB45+AH45+AN45+AT45)*15)</f>
        <v>15</v>
      </c>
      <c r="BB45" s="6">
        <f>IF(F45+L45+R45+X45+AD45+AJ45+AP45+AV45=0,"",F45+L45+R45+X45+AD45+AJ45+AP45+AV45)</f>
        <v>2</v>
      </c>
      <c r="BC45" s="4">
        <f>IF((L45+F45+R45+X45+AD45+AJ45+AP45+AV45)*15=0,"",(L45+F45+R45+X45+AD45+AJ45+AP45+AV45)*15)</f>
        <v>30</v>
      </c>
      <c r="BD45" s="6">
        <f>IF(N45+H45+T45+Z45+AF45+AL45+AR45+AX45=0,"",N45+H45+T45+Z45+AF45+AL45+AR45+AX45)</f>
        <v>3</v>
      </c>
      <c r="BE45" s="7">
        <f>IF(D45+F45+L45+J45+P45+R45+V45+X45+AB45+AD45+AH45+AJ45+AN45+AP45+AT45+AV45=0,"",D45+F45+L45+J45+P45+R45+V45+X45+AB45+AD45+AH45+AJ45+AN45+AP45+AT45+AV45)</f>
        <v>3</v>
      </c>
    </row>
    <row r="46" spans="1:57" s="236" customFormat="1" ht="15.75" customHeight="1" x14ac:dyDescent="0.25">
      <c r="A46" s="226" t="s">
        <v>389</v>
      </c>
      <c r="B46" s="55" t="s">
        <v>17</v>
      </c>
      <c r="C46" s="227" t="s">
        <v>526</v>
      </c>
      <c r="D46" s="260"/>
      <c r="E46" s="186" t="str">
        <f>IF(D46*15=0,"",D46*15)</f>
        <v/>
      </c>
      <c r="F46" s="260"/>
      <c r="G46" s="186" t="str">
        <f>IF(F46*15=0,"",F46*15)</f>
        <v/>
      </c>
      <c r="H46" s="260"/>
      <c r="I46" s="261"/>
      <c r="J46" s="260"/>
      <c r="K46" s="186" t="str">
        <f>IF(J46*15=0,"",J46*15)</f>
        <v/>
      </c>
      <c r="L46" s="260"/>
      <c r="M46" s="186" t="str">
        <f>IF(L46*15=0,"",L46*15)</f>
        <v/>
      </c>
      <c r="N46" s="260"/>
      <c r="O46" s="261"/>
      <c r="P46" s="260"/>
      <c r="Q46" s="186" t="str">
        <f>IF(P46*15=0,"",P46*15)</f>
        <v/>
      </c>
      <c r="R46" s="260"/>
      <c r="S46" s="186" t="str">
        <f>IF(R46*15=0,"",R46*15)</f>
        <v/>
      </c>
      <c r="T46" s="260"/>
      <c r="U46" s="261"/>
      <c r="V46" s="260"/>
      <c r="W46" s="186" t="str">
        <f>IF(V46*15=0,"",V46*15)</f>
        <v/>
      </c>
      <c r="X46" s="260"/>
      <c r="Y46" s="186" t="str">
        <f>IF(X46*15=0,"",X46*15)</f>
        <v/>
      </c>
      <c r="Z46" s="260"/>
      <c r="AA46" s="261"/>
      <c r="AB46" s="260"/>
      <c r="AC46" s="186" t="str">
        <f>IF(AB46*15=0,"",AB46*15)</f>
        <v/>
      </c>
      <c r="AD46" s="231">
        <v>2</v>
      </c>
      <c r="AE46" s="4">
        <f>IF(AD46*15=0,"",AD46*15)</f>
        <v>30</v>
      </c>
      <c r="AF46" s="231">
        <v>3</v>
      </c>
      <c r="AG46" s="235" t="s">
        <v>17</v>
      </c>
      <c r="AH46" s="260"/>
      <c r="AI46" s="186" t="str">
        <f>IF(AH46*15=0,"",AH46*15)</f>
        <v/>
      </c>
      <c r="AJ46" s="260"/>
      <c r="AK46" s="186" t="str">
        <f>IF(AJ46*15=0,"",AJ46*15)</f>
        <v/>
      </c>
      <c r="AL46" s="260"/>
      <c r="AM46" s="261"/>
      <c r="AN46" s="260"/>
      <c r="AO46" s="186" t="str">
        <f>IF(AN46*15=0,"",AN46*15)</f>
        <v/>
      </c>
      <c r="AP46" s="231"/>
      <c r="AQ46" s="4" t="str">
        <f>IF(AP46*15=0,"",AP46*15)</f>
        <v/>
      </c>
      <c r="AR46" s="231"/>
      <c r="AS46" s="235"/>
      <c r="AT46" s="231"/>
      <c r="AU46" s="4" t="str">
        <f>IF(AT46*15=0,"",AT46*15)</f>
        <v/>
      </c>
      <c r="AV46" s="231"/>
      <c r="AW46" s="4" t="str">
        <f>IF(AV46*15=0,"",AV46*15)</f>
        <v/>
      </c>
      <c r="AX46" s="231"/>
      <c r="AY46" s="233"/>
      <c r="AZ46" s="5" t="str">
        <f>IF(D46+J46+P46+V46+AB46+AH46+AN46+AT46=0,"",D46+J46+P46+V46+AB46+AH46+AN46+AT46)</f>
        <v/>
      </c>
      <c r="BA46" s="4" t="str">
        <f>IF((D46+J46+P46+V46+AB46+AH46+AN46+AT46)*15=0,"",(D46+J46+P46+V46+AB46+AH46+AN46+AT46)*15)</f>
        <v/>
      </c>
      <c r="BB46" s="6">
        <f>IF(F46+L46+R46+X46+AD46+AJ46+AP46+AV46=0,"",F46+L46+R46+X46+AD46+AJ46+AP46+AV46)</f>
        <v>2</v>
      </c>
      <c r="BC46" s="4">
        <f>IF((L46+F46+R46+X46+AD46+AJ46+AP46+AV46)*15=0,"",(L46+F46+R46+X46+AD46+AJ46+AP46+AV46)*15)</f>
        <v>30</v>
      </c>
      <c r="BD46" s="6">
        <f>IF(N46+H46+T46+Z46+AF46+AL46+AR46+AX46=0,"",N46+H46+T46+Z46+AF46+AL46+AR46+AX46)</f>
        <v>3</v>
      </c>
      <c r="BE46" s="7">
        <f>IF(D46+F46+L46+J46+P46+R46+V46+X46+AB46+AD46+AH46+AJ46+AN46+AP46+AT46+AV46=0,"",D46+F46+L46+J46+P46+R46+V46+X46+AB46+AD46+AH46+AJ46+AN46+AP46+AT46+AV46)</f>
        <v>2</v>
      </c>
    </row>
    <row r="47" spans="1:57" s="236" customFormat="1" ht="15.75" customHeight="1" x14ac:dyDescent="0.25">
      <c r="A47" s="226" t="s">
        <v>89</v>
      </c>
      <c r="B47" s="55" t="s">
        <v>17</v>
      </c>
      <c r="C47" s="262" t="s">
        <v>90</v>
      </c>
      <c r="D47" s="231"/>
      <c r="E47" s="4" t="str">
        <f t="shared" ref="E47:E95" si="107">IF(D47*15=0,"",D47*15)</f>
        <v/>
      </c>
      <c r="F47" s="231"/>
      <c r="G47" s="4" t="str">
        <f t="shared" si="64"/>
        <v/>
      </c>
      <c r="H47" s="231"/>
      <c r="I47" s="235"/>
      <c r="J47" s="231">
        <v>1</v>
      </c>
      <c r="K47" s="4">
        <f t="shared" si="65"/>
        <v>15</v>
      </c>
      <c r="L47" s="231">
        <v>1</v>
      </c>
      <c r="M47" s="4">
        <f t="shared" si="66"/>
        <v>15</v>
      </c>
      <c r="N47" s="231">
        <v>1</v>
      </c>
      <c r="O47" s="235" t="s">
        <v>17</v>
      </c>
      <c r="P47" s="231"/>
      <c r="Q47" s="4" t="str">
        <f t="shared" si="67"/>
        <v/>
      </c>
      <c r="R47" s="231"/>
      <c r="S47" s="4" t="str">
        <f t="shared" si="68"/>
        <v/>
      </c>
      <c r="T47" s="231"/>
      <c r="U47" s="235"/>
      <c r="V47" s="231"/>
      <c r="W47" s="4" t="str">
        <f t="shared" si="69"/>
        <v/>
      </c>
      <c r="X47" s="231"/>
      <c r="Y47" s="4" t="str">
        <f t="shared" si="70"/>
        <v/>
      </c>
      <c r="Z47" s="231"/>
      <c r="AA47" s="235"/>
      <c r="AB47" s="231"/>
      <c r="AC47" s="4" t="str">
        <f t="shared" si="77"/>
        <v/>
      </c>
      <c r="AD47" s="231"/>
      <c r="AE47" s="4" t="str">
        <f t="shared" si="78"/>
        <v/>
      </c>
      <c r="AF47" s="231"/>
      <c r="AG47" s="235"/>
      <c r="AH47" s="231"/>
      <c r="AI47" s="4" t="str">
        <f t="shared" si="71"/>
        <v/>
      </c>
      <c r="AJ47" s="231"/>
      <c r="AK47" s="4" t="str">
        <f t="shared" si="72"/>
        <v/>
      </c>
      <c r="AL47" s="231"/>
      <c r="AM47" s="235"/>
      <c r="AN47" s="231"/>
      <c r="AO47" s="4" t="str">
        <f t="shared" si="73"/>
        <v/>
      </c>
      <c r="AP47" s="231"/>
      <c r="AQ47" s="4" t="str">
        <f t="shared" si="74"/>
        <v/>
      </c>
      <c r="AR47" s="231"/>
      <c r="AS47" s="235"/>
      <c r="AT47" s="231"/>
      <c r="AU47" s="4" t="str">
        <f t="shared" si="75"/>
        <v/>
      </c>
      <c r="AV47" s="231"/>
      <c r="AW47" s="4" t="str">
        <f t="shared" si="76"/>
        <v/>
      </c>
      <c r="AX47" s="231"/>
      <c r="AY47" s="233"/>
      <c r="AZ47" s="5">
        <f t="shared" si="79"/>
        <v>1</v>
      </c>
      <c r="BA47" s="4">
        <f t="shared" si="80"/>
        <v>15</v>
      </c>
      <c r="BB47" s="6">
        <f t="shared" si="81"/>
        <v>1</v>
      </c>
      <c r="BC47" s="4">
        <f t="shared" si="82"/>
        <v>15</v>
      </c>
      <c r="BD47" s="6">
        <f t="shared" si="83"/>
        <v>1</v>
      </c>
      <c r="BE47" s="7">
        <f t="shared" si="85"/>
        <v>2</v>
      </c>
    </row>
    <row r="48" spans="1:57" s="236" customFormat="1" ht="15.75" customHeight="1" x14ac:dyDescent="0.25">
      <c r="A48" s="226" t="s">
        <v>91</v>
      </c>
      <c r="B48" s="55" t="s">
        <v>17</v>
      </c>
      <c r="C48" s="262" t="s">
        <v>92</v>
      </c>
      <c r="D48" s="231"/>
      <c r="E48" s="4" t="str">
        <f t="shared" si="107"/>
        <v/>
      </c>
      <c r="F48" s="231"/>
      <c r="G48" s="4" t="str">
        <f t="shared" si="64"/>
        <v/>
      </c>
      <c r="H48" s="231"/>
      <c r="I48" s="235"/>
      <c r="J48" s="231"/>
      <c r="K48" s="4" t="str">
        <f t="shared" si="65"/>
        <v/>
      </c>
      <c r="L48" s="231"/>
      <c r="M48" s="4" t="str">
        <f t="shared" si="66"/>
        <v/>
      </c>
      <c r="N48" s="231"/>
      <c r="O48" s="235"/>
      <c r="P48" s="231">
        <v>1</v>
      </c>
      <c r="Q48" s="4">
        <f t="shared" si="67"/>
        <v>15</v>
      </c>
      <c r="R48" s="231">
        <v>1</v>
      </c>
      <c r="S48" s="4">
        <f t="shared" si="68"/>
        <v>15</v>
      </c>
      <c r="T48" s="231">
        <v>1</v>
      </c>
      <c r="U48" s="235" t="s">
        <v>17</v>
      </c>
      <c r="V48" s="231"/>
      <c r="W48" s="4" t="str">
        <f t="shared" si="69"/>
        <v/>
      </c>
      <c r="X48" s="231"/>
      <c r="Y48" s="4" t="str">
        <f t="shared" si="70"/>
        <v/>
      </c>
      <c r="Z48" s="231"/>
      <c r="AA48" s="235"/>
      <c r="AB48" s="231"/>
      <c r="AC48" s="4" t="str">
        <f t="shared" si="77"/>
        <v/>
      </c>
      <c r="AD48" s="231"/>
      <c r="AE48" s="4" t="str">
        <f t="shared" si="78"/>
        <v/>
      </c>
      <c r="AF48" s="231"/>
      <c r="AG48" s="235"/>
      <c r="AH48" s="231"/>
      <c r="AI48" s="4" t="str">
        <f t="shared" si="71"/>
        <v/>
      </c>
      <c r="AJ48" s="231"/>
      <c r="AK48" s="4" t="str">
        <f t="shared" si="72"/>
        <v/>
      </c>
      <c r="AL48" s="231"/>
      <c r="AM48" s="235"/>
      <c r="AN48" s="231"/>
      <c r="AO48" s="4" t="str">
        <f t="shared" si="73"/>
        <v/>
      </c>
      <c r="AP48" s="231"/>
      <c r="AQ48" s="4" t="str">
        <f t="shared" si="74"/>
        <v/>
      </c>
      <c r="AR48" s="231"/>
      <c r="AS48" s="235"/>
      <c r="AT48" s="231"/>
      <c r="AU48" s="4" t="str">
        <f t="shared" si="75"/>
        <v/>
      </c>
      <c r="AV48" s="231"/>
      <c r="AW48" s="4" t="str">
        <f t="shared" si="76"/>
        <v/>
      </c>
      <c r="AX48" s="231"/>
      <c r="AY48" s="233"/>
      <c r="AZ48" s="5">
        <f t="shared" si="79"/>
        <v>1</v>
      </c>
      <c r="BA48" s="4">
        <f t="shared" si="80"/>
        <v>15</v>
      </c>
      <c r="BB48" s="6">
        <f t="shared" si="81"/>
        <v>1</v>
      </c>
      <c r="BC48" s="4">
        <f t="shared" si="82"/>
        <v>15</v>
      </c>
      <c r="BD48" s="6">
        <f t="shared" si="83"/>
        <v>1</v>
      </c>
      <c r="BE48" s="7">
        <f t="shared" si="85"/>
        <v>2</v>
      </c>
    </row>
    <row r="49" spans="1:57" ht="15.75" customHeight="1" x14ac:dyDescent="0.25">
      <c r="A49" s="237" t="s">
        <v>390</v>
      </c>
      <c r="B49" s="55" t="s">
        <v>17</v>
      </c>
      <c r="C49" s="263" t="s">
        <v>157</v>
      </c>
      <c r="D49" s="231"/>
      <c r="E49" s="4" t="str">
        <f t="shared" si="107"/>
        <v/>
      </c>
      <c r="F49" s="231"/>
      <c r="G49" s="4" t="str">
        <f t="shared" si="64"/>
        <v/>
      </c>
      <c r="H49" s="231"/>
      <c r="I49" s="235"/>
      <c r="J49" s="231"/>
      <c r="K49" s="4" t="str">
        <f t="shared" si="65"/>
        <v/>
      </c>
      <c r="L49" s="231"/>
      <c r="M49" s="4" t="str">
        <f t="shared" si="66"/>
        <v/>
      </c>
      <c r="N49" s="231"/>
      <c r="O49" s="235"/>
      <c r="P49" s="231"/>
      <c r="Q49" s="4" t="str">
        <f t="shared" si="67"/>
        <v/>
      </c>
      <c r="R49" s="231"/>
      <c r="S49" s="4" t="str">
        <f t="shared" si="68"/>
        <v/>
      </c>
      <c r="T49" s="231"/>
      <c r="U49" s="235"/>
      <c r="V49" s="231"/>
      <c r="W49" s="4" t="str">
        <f t="shared" si="69"/>
        <v/>
      </c>
      <c r="X49" s="231"/>
      <c r="Y49" s="4" t="str">
        <f t="shared" si="70"/>
        <v/>
      </c>
      <c r="Z49" s="231"/>
      <c r="AA49" s="235"/>
      <c r="AB49" s="231"/>
      <c r="AC49" s="4" t="str">
        <f t="shared" si="77"/>
        <v/>
      </c>
      <c r="AD49" s="231"/>
      <c r="AE49" s="4" t="str">
        <f t="shared" si="78"/>
        <v/>
      </c>
      <c r="AF49" s="231"/>
      <c r="AG49" s="235"/>
      <c r="AH49" s="231">
        <v>1</v>
      </c>
      <c r="AI49" s="4">
        <f t="shared" si="71"/>
        <v>15</v>
      </c>
      <c r="AJ49" s="231">
        <v>2</v>
      </c>
      <c r="AK49" s="4">
        <f t="shared" si="72"/>
        <v>30</v>
      </c>
      <c r="AL49" s="231">
        <v>3</v>
      </c>
      <c r="AM49" s="235" t="s">
        <v>355</v>
      </c>
      <c r="AN49" s="231"/>
      <c r="AO49" s="4" t="str">
        <f t="shared" si="73"/>
        <v/>
      </c>
      <c r="AP49" s="231"/>
      <c r="AQ49" s="4" t="str">
        <f t="shared" si="74"/>
        <v/>
      </c>
      <c r="AR49" s="231"/>
      <c r="AS49" s="235"/>
      <c r="AT49" s="231"/>
      <c r="AU49" s="4" t="str">
        <f t="shared" si="75"/>
        <v/>
      </c>
      <c r="AV49" s="231"/>
      <c r="AW49" s="4" t="str">
        <f t="shared" si="76"/>
        <v/>
      </c>
      <c r="AX49" s="231"/>
      <c r="AY49" s="233"/>
      <c r="AZ49" s="5">
        <f t="shared" si="79"/>
        <v>1</v>
      </c>
      <c r="BA49" s="4">
        <f t="shared" si="80"/>
        <v>15</v>
      </c>
      <c r="BB49" s="6">
        <f t="shared" si="81"/>
        <v>2</v>
      </c>
      <c r="BC49" s="4">
        <f t="shared" si="82"/>
        <v>30</v>
      </c>
      <c r="BD49" s="6">
        <f t="shared" si="83"/>
        <v>3</v>
      </c>
      <c r="BE49" s="7">
        <f t="shared" si="85"/>
        <v>3</v>
      </c>
    </row>
    <row r="50" spans="1:57" ht="15.75" customHeight="1" x14ac:dyDescent="0.25">
      <c r="A50" s="237" t="s">
        <v>391</v>
      </c>
      <c r="B50" s="55" t="s">
        <v>17</v>
      </c>
      <c r="C50" s="263" t="s">
        <v>156</v>
      </c>
      <c r="D50" s="231"/>
      <c r="E50" s="4" t="str">
        <f t="shared" si="107"/>
        <v/>
      </c>
      <c r="F50" s="231"/>
      <c r="G50" s="4" t="str">
        <f t="shared" si="64"/>
        <v/>
      </c>
      <c r="H50" s="231"/>
      <c r="I50" s="235"/>
      <c r="J50" s="231"/>
      <c r="K50" s="4" t="str">
        <f t="shared" si="65"/>
        <v/>
      </c>
      <c r="L50" s="231"/>
      <c r="M50" s="4" t="str">
        <f t="shared" si="66"/>
        <v/>
      </c>
      <c r="N50" s="231"/>
      <c r="O50" s="235"/>
      <c r="P50" s="231"/>
      <c r="Q50" s="4" t="str">
        <f t="shared" si="67"/>
        <v/>
      </c>
      <c r="R50" s="231"/>
      <c r="S50" s="4" t="str">
        <f t="shared" si="68"/>
        <v/>
      </c>
      <c r="T50" s="231"/>
      <c r="U50" s="235"/>
      <c r="V50" s="231"/>
      <c r="W50" s="4" t="str">
        <f t="shared" si="69"/>
        <v/>
      </c>
      <c r="X50" s="231"/>
      <c r="Y50" s="4" t="str">
        <f t="shared" si="70"/>
        <v/>
      </c>
      <c r="Z50" s="231"/>
      <c r="AA50" s="235"/>
      <c r="AB50" s="231"/>
      <c r="AC50" s="4" t="str">
        <f t="shared" si="77"/>
        <v/>
      </c>
      <c r="AD50" s="231"/>
      <c r="AE50" s="4" t="str">
        <f t="shared" si="78"/>
        <v/>
      </c>
      <c r="AF50" s="231"/>
      <c r="AG50" s="235"/>
      <c r="AH50" s="231"/>
      <c r="AI50" s="4" t="str">
        <f t="shared" si="71"/>
        <v/>
      </c>
      <c r="AJ50" s="231"/>
      <c r="AK50" s="4" t="str">
        <f t="shared" si="72"/>
        <v/>
      </c>
      <c r="AL50" s="231"/>
      <c r="AM50" s="235"/>
      <c r="AN50" s="231">
        <v>1</v>
      </c>
      <c r="AO50" s="4">
        <f t="shared" si="73"/>
        <v>15</v>
      </c>
      <c r="AP50" s="231">
        <v>2</v>
      </c>
      <c r="AQ50" s="4">
        <f t="shared" si="74"/>
        <v>30</v>
      </c>
      <c r="AR50" s="231">
        <v>3</v>
      </c>
      <c r="AS50" s="235" t="s">
        <v>355</v>
      </c>
      <c r="AT50" s="231"/>
      <c r="AU50" s="4" t="str">
        <f t="shared" si="75"/>
        <v/>
      </c>
      <c r="AV50" s="231"/>
      <c r="AW50" s="4" t="str">
        <f t="shared" si="76"/>
        <v/>
      </c>
      <c r="AX50" s="231"/>
      <c r="AY50" s="233"/>
      <c r="AZ50" s="5">
        <f t="shared" si="79"/>
        <v>1</v>
      </c>
      <c r="BA50" s="4">
        <f t="shared" si="80"/>
        <v>15</v>
      </c>
      <c r="BB50" s="6">
        <f t="shared" si="81"/>
        <v>2</v>
      </c>
      <c r="BC50" s="4">
        <f t="shared" si="82"/>
        <v>30</v>
      </c>
      <c r="BD50" s="6">
        <f t="shared" si="83"/>
        <v>3</v>
      </c>
      <c r="BE50" s="7">
        <f t="shared" si="85"/>
        <v>3</v>
      </c>
    </row>
    <row r="51" spans="1:57" ht="15.75" customHeight="1" x14ac:dyDescent="0.25">
      <c r="A51" s="237" t="s">
        <v>392</v>
      </c>
      <c r="B51" s="55" t="s">
        <v>17</v>
      </c>
      <c r="C51" s="263" t="s">
        <v>158</v>
      </c>
      <c r="D51" s="231"/>
      <c r="E51" s="4" t="str">
        <f t="shared" si="107"/>
        <v/>
      </c>
      <c r="F51" s="231"/>
      <c r="G51" s="4" t="str">
        <f t="shared" si="64"/>
        <v/>
      </c>
      <c r="H51" s="231"/>
      <c r="I51" s="235"/>
      <c r="J51" s="231"/>
      <c r="K51" s="4" t="str">
        <f t="shared" si="65"/>
        <v/>
      </c>
      <c r="L51" s="231"/>
      <c r="M51" s="4" t="str">
        <f t="shared" si="66"/>
        <v/>
      </c>
      <c r="N51" s="231"/>
      <c r="O51" s="235"/>
      <c r="P51" s="231"/>
      <c r="Q51" s="4" t="str">
        <f t="shared" si="67"/>
        <v/>
      </c>
      <c r="R51" s="231"/>
      <c r="S51" s="4" t="str">
        <f t="shared" si="68"/>
        <v/>
      </c>
      <c r="T51" s="231"/>
      <c r="U51" s="235"/>
      <c r="V51" s="231"/>
      <c r="W51" s="4" t="str">
        <f t="shared" si="69"/>
        <v/>
      </c>
      <c r="X51" s="231"/>
      <c r="Y51" s="4" t="str">
        <f t="shared" si="70"/>
        <v/>
      </c>
      <c r="Z51" s="231"/>
      <c r="AA51" s="235"/>
      <c r="AB51" s="231">
        <v>1</v>
      </c>
      <c r="AC51" s="4">
        <f t="shared" si="77"/>
        <v>15</v>
      </c>
      <c r="AD51" s="231">
        <v>2</v>
      </c>
      <c r="AE51" s="4">
        <f t="shared" si="78"/>
        <v>30</v>
      </c>
      <c r="AF51" s="231">
        <v>3</v>
      </c>
      <c r="AG51" s="235" t="s">
        <v>355</v>
      </c>
      <c r="AH51" s="231"/>
      <c r="AI51" s="4" t="str">
        <f t="shared" si="71"/>
        <v/>
      </c>
      <c r="AJ51" s="231"/>
      <c r="AK51" s="4" t="str">
        <f t="shared" si="72"/>
        <v/>
      </c>
      <c r="AL51" s="231"/>
      <c r="AM51" s="235"/>
      <c r="AN51" s="231"/>
      <c r="AO51" s="4" t="str">
        <f t="shared" si="73"/>
        <v/>
      </c>
      <c r="AP51" s="231"/>
      <c r="AQ51" s="4" t="str">
        <f t="shared" si="74"/>
        <v/>
      </c>
      <c r="AR51" s="231"/>
      <c r="AS51" s="235"/>
      <c r="AT51" s="231"/>
      <c r="AU51" s="4" t="str">
        <f t="shared" si="75"/>
        <v/>
      </c>
      <c r="AV51" s="231"/>
      <c r="AW51" s="4" t="str">
        <f t="shared" si="76"/>
        <v/>
      </c>
      <c r="AX51" s="231"/>
      <c r="AY51" s="233"/>
      <c r="AZ51" s="5">
        <f t="shared" si="79"/>
        <v>1</v>
      </c>
      <c r="BA51" s="4">
        <f t="shared" si="80"/>
        <v>15</v>
      </c>
      <c r="BB51" s="6">
        <f t="shared" si="81"/>
        <v>2</v>
      </c>
      <c r="BC51" s="4">
        <f t="shared" si="82"/>
        <v>30</v>
      </c>
      <c r="BD51" s="6">
        <f t="shared" si="83"/>
        <v>3</v>
      </c>
      <c r="BE51" s="7">
        <f t="shared" si="85"/>
        <v>3</v>
      </c>
    </row>
    <row r="52" spans="1:57" ht="15.75" customHeight="1" x14ac:dyDescent="0.25">
      <c r="A52" s="237" t="s">
        <v>393</v>
      </c>
      <c r="B52" s="55" t="s">
        <v>17</v>
      </c>
      <c r="C52" s="263" t="s">
        <v>159</v>
      </c>
      <c r="D52" s="231"/>
      <c r="E52" s="4" t="str">
        <f t="shared" si="107"/>
        <v/>
      </c>
      <c r="F52" s="231"/>
      <c r="G52" s="4" t="str">
        <f t="shared" si="64"/>
        <v/>
      </c>
      <c r="H52" s="231"/>
      <c r="I52" s="235"/>
      <c r="J52" s="231"/>
      <c r="K52" s="4" t="str">
        <f t="shared" si="65"/>
        <v/>
      </c>
      <c r="L52" s="231"/>
      <c r="M52" s="4" t="str">
        <f t="shared" si="66"/>
        <v/>
      </c>
      <c r="N52" s="231"/>
      <c r="O52" s="235"/>
      <c r="P52" s="231"/>
      <c r="Q52" s="4" t="str">
        <f t="shared" si="67"/>
        <v/>
      </c>
      <c r="R52" s="231"/>
      <c r="S52" s="4" t="str">
        <f t="shared" si="68"/>
        <v/>
      </c>
      <c r="T52" s="231"/>
      <c r="U52" s="235"/>
      <c r="V52" s="231"/>
      <c r="W52" s="4" t="str">
        <f t="shared" si="69"/>
        <v/>
      </c>
      <c r="X52" s="231"/>
      <c r="Y52" s="4" t="str">
        <f t="shared" si="70"/>
        <v/>
      </c>
      <c r="Z52" s="231"/>
      <c r="AA52" s="235"/>
      <c r="AB52" s="231"/>
      <c r="AC52" s="4" t="str">
        <f t="shared" si="77"/>
        <v/>
      </c>
      <c r="AD52" s="231"/>
      <c r="AE52" s="4" t="str">
        <f t="shared" si="78"/>
        <v/>
      </c>
      <c r="AF52" s="231"/>
      <c r="AG52" s="235"/>
      <c r="AH52" s="231">
        <v>1</v>
      </c>
      <c r="AI52" s="4">
        <f t="shared" si="71"/>
        <v>15</v>
      </c>
      <c r="AJ52" s="231">
        <v>2</v>
      </c>
      <c r="AK52" s="4">
        <f t="shared" si="72"/>
        <v>30</v>
      </c>
      <c r="AL52" s="231">
        <v>3</v>
      </c>
      <c r="AM52" s="235" t="s">
        <v>355</v>
      </c>
      <c r="AN52" s="231"/>
      <c r="AO52" s="4" t="str">
        <f t="shared" si="73"/>
        <v/>
      </c>
      <c r="AP52" s="231"/>
      <c r="AQ52" s="4" t="str">
        <f t="shared" si="74"/>
        <v/>
      </c>
      <c r="AR52" s="231"/>
      <c r="AS52" s="235"/>
      <c r="AT52" s="231"/>
      <c r="AU52" s="4" t="str">
        <f t="shared" si="75"/>
        <v/>
      </c>
      <c r="AV52" s="231"/>
      <c r="AW52" s="4" t="str">
        <f t="shared" si="76"/>
        <v/>
      </c>
      <c r="AX52" s="231"/>
      <c r="AY52" s="233"/>
      <c r="AZ52" s="5">
        <f t="shared" si="79"/>
        <v>1</v>
      </c>
      <c r="BA52" s="4">
        <f t="shared" si="80"/>
        <v>15</v>
      </c>
      <c r="BB52" s="6">
        <f t="shared" si="81"/>
        <v>2</v>
      </c>
      <c r="BC52" s="4">
        <f t="shared" si="82"/>
        <v>30</v>
      </c>
      <c r="BD52" s="6">
        <f t="shared" si="83"/>
        <v>3</v>
      </c>
      <c r="BE52" s="7">
        <f t="shared" si="85"/>
        <v>3</v>
      </c>
    </row>
    <row r="53" spans="1:57" ht="15.75" customHeight="1" x14ac:dyDescent="0.25">
      <c r="A53" s="237" t="s">
        <v>394</v>
      </c>
      <c r="B53" s="55" t="s">
        <v>17</v>
      </c>
      <c r="C53" s="263" t="s">
        <v>160</v>
      </c>
      <c r="D53" s="231"/>
      <c r="E53" s="4" t="str">
        <f t="shared" si="107"/>
        <v/>
      </c>
      <c r="F53" s="231"/>
      <c r="G53" s="4" t="str">
        <f t="shared" si="64"/>
        <v/>
      </c>
      <c r="H53" s="231"/>
      <c r="I53" s="235"/>
      <c r="J53" s="231"/>
      <c r="K53" s="4" t="str">
        <f t="shared" si="65"/>
        <v/>
      </c>
      <c r="L53" s="231"/>
      <c r="M53" s="4" t="str">
        <f t="shared" si="66"/>
        <v/>
      </c>
      <c r="N53" s="231"/>
      <c r="O53" s="235"/>
      <c r="P53" s="231"/>
      <c r="Q53" s="4" t="str">
        <f t="shared" si="67"/>
        <v/>
      </c>
      <c r="R53" s="231"/>
      <c r="S53" s="4" t="str">
        <f t="shared" si="68"/>
        <v/>
      </c>
      <c r="T53" s="231"/>
      <c r="U53" s="235"/>
      <c r="V53" s="231"/>
      <c r="W53" s="4" t="str">
        <f t="shared" si="69"/>
        <v/>
      </c>
      <c r="X53" s="231"/>
      <c r="Y53" s="4" t="str">
        <f t="shared" si="70"/>
        <v/>
      </c>
      <c r="Z53" s="231"/>
      <c r="AA53" s="235"/>
      <c r="AB53" s="231"/>
      <c r="AC53" s="4" t="str">
        <f t="shared" si="77"/>
        <v/>
      </c>
      <c r="AD53" s="231"/>
      <c r="AE53" s="4" t="str">
        <f t="shared" si="78"/>
        <v/>
      </c>
      <c r="AF53" s="231"/>
      <c r="AG53" s="235"/>
      <c r="AH53" s="231"/>
      <c r="AI53" s="4" t="str">
        <f t="shared" si="71"/>
        <v/>
      </c>
      <c r="AJ53" s="231"/>
      <c r="AK53" s="4" t="str">
        <f t="shared" si="72"/>
        <v/>
      </c>
      <c r="AL53" s="231"/>
      <c r="AM53" s="235"/>
      <c r="AN53" s="231">
        <v>1</v>
      </c>
      <c r="AO53" s="4">
        <f t="shared" si="73"/>
        <v>15</v>
      </c>
      <c r="AP53" s="231">
        <v>2</v>
      </c>
      <c r="AQ53" s="4">
        <f t="shared" si="74"/>
        <v>30</v>
      </c>
      <c r="AR53" s="231">
        <v>4</v>
      </c>
      <c r="AS53" s="235" t="s">
        <v>355</v>
      </c>
      <c r="AT53" s="231"/>
      <c r="AU53" s="4" t="str">
        <f t="shared" si="75"/>
        <v/>
      </c>
      <c r="AV53" s="231"/>
      <c r="AW53" s="4" t="str">
        <f t="shared" si="76"/>
        <v/>
      </c>
      <c r="AX53" s="231"/>
      <c r="AY53" s="233"/>
      <c r="AZ53" s="5">
        <f t="shared" si="79"/>
        <v>1</v>
      </c>
      <c r="BA53" s="4">
        <f t="shared" si="80"/>
        <v>15</v>
      </c>
      <c r="BB53" s="6">
        <f t="shared" si="81"/>
        <v>2</v>
      </c>
      <c r="BC53" s="4">
        <f t="shared" si="82"/>
        <v>30</v>
      </c>
      <c r="BD53" s="6">
        <f t="shared" si="83"/>
        <v>4</v>
      </c>
      <c r="BE53" s="7">
        <f t="shared" si="85"/>
        <v>3</v>
      </c>
    </row>
    <row r="54" spans="1:57" ht="15.75" customHeight="1" x14ac:dyDescent="0.25">
      <c r="A54" s="237" t="s">
        <v>395</v>
      </c>
      <c r="B54" s="55" t="s">
        <v>17</v>
      </c>
      <c r="C54" s="263" t="s">
        <v>162</v>
      </c>
      <c r="D54" s="231"/>
      <c r="E54" s="4" t="str">
        <f t="shared" si="107"/>
        <v/>
      </c>
      <c r="F54" s="231"/>
      <c r="G54" s="4" t="str">
        <f t="shared" si="64"/>
        <v/>
      </c>
      <c r="H54" s="231"/>
      <c r="I54" s="235"/>
      <c r="J54" s="231"/>
      <c r="K54" s="4" t="str">
        <f t="shared" si="65"/>
        <v/>
      </c>
      <c r="L54" s="231"/>
      <c r="M54" s="4" t="str">
        <f t="shared" si="66"/>
        <v/>
      </c>
      <c r="N54" s="231"/>
      <c r="O54" s="235"/>
      <c r="P54" s="231"/>
      <c r="Q54" s="4" t="str">
        <f t="shared" si="67"/>
        <v/>
      </c>
      <c r="R54" s="231"/>
      <c r="S54" s="4" t="str">
        <f t="shared" si="68"/>
        <v/>
      </c>
      <c r="T54" s="231"/>
      <c r="U54" s="235"/>
      <c r="V54" s="231"/>
      <c r="W54" s="4" t="str">
        <f t="shared" si="69"/>
        <v/>
      </c>
      <c r="X54" s="231"/>
      <c r="Y54" s="4" t="str">
        <f t="shared" si="70"/>
        <v/>
      </c>
      <c r="Z54" s="231"/>
      <c r="AA54" s="235"/>
      <c r="AB54" s="231"/>
      <c r="AC54" s="4" t="str">
        <f t="shared" si="77"/>
        <v/>
      </c>
      <c r="AD54" s="231"/>
      <c r="AE54" s="4" t="str">
        <f t="shared" si="78"/>
        <v/>
      </c>
      <c r="AF54" s="231"/>
      <c r="AG54" s="235"/>
      <c r="AH54" s="231"/>
      <c r="AI54" s="4" t="str">
        <f t="shared" si="71"/>
        <v/>
      </c>
      <c r="AJ54" s="231"/>
      <c r="AK54" s="4" t="str">
        <f t="shared" si="72"/>
        <v/>
      </c>
      <c r="AL54" s="231"/>
      <c r="AM54" s="235"/>
      <c r="AN54" s="231"/>
      <c r="AO54" s="4" t="str">
        <f t="shared" si="73"/>
        <v/>
      </c>
      <c r="AP54" s="231"/>
      <c r="AQ54" s="4" t="str">
        <f t="shared" si="74"/>
        <v/>
      </c>
      <c r="AR54" s="231"/>
      <c r="AS54" s="235"/>
      <c r="AT54" s="231">
        <v>1</v>
      </c>
      <c r="AU54" s="4">
        <f t="shared" si="75"/>
        <v>15</v>
      </c>
      <c r="AV54" s="231">
        <v>2</v>
      </c>
      <c r="AW54" s="4">
        <f t="shared" si="76"/>
        <v>30</v>
      </c>
      <c r="AX54" s="231">
        <v>3</v>
      </c>
      <c r="AY54" s="233" t="s">
        <v>355</v>
      </c>
      <c r="AZ54" s="5">
        <f t="shared" si="79"/>
        <v>1</v>
      </c>
      <c r="BA54" s="4">
        <f t="shared" si="80"/>
        <v>15</v>
      </c>
      <c r="BB54" s="6">
        <f t="shared" si="81"/>
        <v>2</v>
      </c>
      <c r="BC54" s="4">
        <f t="shared" si="82"/>
        <v>30</v>
      </c>
      <c r="BD54" s="6">
        <f t="shared" si="83"/>
        <v>3</v>
      </c>
      <c r="BE54" s="7">
        <f t="shared" si="85"/>
        <v>3</v>
      </c>
    </row>
    <row r="55" spans="1:57" ht="15.75" customHeight="1" x14ac:dyDescent="0.25">
      <c r="A55" s="237" t="s">
        <v>396</v>
      </c>
      <c r="B55" s="55" t="s">
        <v>17</v>
      </c>
      <c r="C55" s="227" t="s">
        <v>346</v>
      </c>
      <c r="D55" s="231"/>
      <c r="E55" s="4" t="str">
        <f t="shared" ref="E55" si="108">IF(D55*15=0,"",D55*15)</f>
        <v/>
      </c>
      <c r="F55" s="231"/>
      <c r="G55" s="4" t="str">
        <f t="shared" ref="G55" si="109">IF(F55*15=0,"",F55*15)</f>
        <v/>
      </c>
      <c r="H55" s="231"/>
      <c r="I55" s="235"/>
      <c r="J55" s="231"/>
      <c r="K55" s="4" t="str">
        <f t="shared" ref="K55" si="110">IF(J55*15=0,"",J55*15)</f>
        <v/>
      </c>
      <c r="L55" s="231"/>
      <c r="M55" s="4" t="str">
        <f t="shared" ref="M55" si="111">IF(L55*15=0,"",L55*15)</f>
        <v/>
      </c>
      <c r="N55" s="231"/>
      <c r="O55" s="235"/>
      <c r="P55" s="231"/>
      <c r="Q55" s="4" t="str">
        <f t="shared" ref="Q55" si="112">IF(P55*15=0,"",P55*15)</f>
        <v/>
      </c>
      <c r="R55" s="231"/>
      <c r="S55" s="4" t="str">
        <f t="shared" ref="S55" si="113">IF(R55*15=0,"",R55*15)</f>
        <v/>
      </c>
      <c r="T55" s="231"/>
      <c r="U55" s="235"/>
      <c r="V55" s="231"/>
      <c r="W55" s="4" t="str">
        <f t="shared" ref="W55" si="114">IF(V55*15=0,"",V55*15)</f>
        <v/>
      </c>
      <c r="X55" s="231"/>
      <c r="Y55" s="4" t="str">
        <f t="shared" ref="Y55" si="115">IF(X55*15=0,"",X55*15)</f>
        <v/>
      </c>
      <c r="Z55" s="231"/>
      <c r="AA55" s="235"/>
      <c r="AB55" s="231"/>
      <c r="AC55" s="4" t="str">
        <f t="shared" ref="AC55" si="116">IF(AB55*15=0,"",AB55*15)</f>
        <v/>
      </c>
      <c r="AD55" s="231"/>
      <c r="AE55" s="4" t="str">
        <f t="shared" ref="AE55" si="117">IF(AD55*15=0,"",AD55*15)</f>
        <v/>
      </c>
      <c r="AF55" s="231"/>
      <c r="AG55" s="235"/>
      <c r="AH55" s="231"/>
      <c r="AI55" s="4" t="str">
        <f t="shared" ref="AI55" si="118">IF(AH55*15=0,"",AH55*15)</f>
        <v/>
      </c>
      <c r="AJ55" s="231"/>
      <c r="AK55" s="4" t="str">
        <f t="shared" ref="AK55" si="119">IF(AJ55*15=0,"",AJ55*15)</f>
        <v/>
      </c>
      <c r="AL55" s="231"/>
      <c r="AM55" s="235"/>
      <c r="AN55" s="231"/>
      <c r="AO55" s="4" t="str">
        <f t="shared" ref="AO55" si="120">IF(AN55*15=0,"",AN55*15)</f>
        <v/>
      </c>
      <c r="AP55" s="231"/>
      <c r="AQ55" s="4" t="str">
        <f t="shared" ref="AQ55" si="121">IF(AP55*15=0,"",AP55*15)</f>
        <v/>
      </c>
      <c r="AR55" s="231"/>
      <c r="AS55" s="235"/>
      <c r="AT55" s="231">
        <v>1</v>
      </c>
      <c r="AU55" s="4">
        <f t="shared" ref="AU55" si="122">IF(AT55*15=0,"",AT55*15)</f>
        <v>15</v>
      </c>
      <c r="AV55" s="231"/>
      <c r="AW55" s="4" t="str">
        <f t="shared" ref="AW55" si="123">IF(AV55*15=0,"",AV55*15)</f>
        <v/>
      </c>
      <c r="AX55" s="231">
        <v>1</v>
      </c>
      <c r="AY55" s="233" t="s">
        <v>53</v>
      </c>
      <c r="AZ55" s="5">
        <f t="shared" ref="AZ55" si="124">IF(D55+J55+P55+V55+AB55+AH55+AN55+AT55=0,"",D55+J55+P55+V55+AB55+AH55+AN55+AT55)</f>
        <v>1</v>
      </c>
      <c r="BA55" s="4">
        <f t="shared" ref="BA55" si="125">IF((D55+J55+P55+V55+AB55+AH55+AN55+AT55)*15=0,"",(D55+J55+P55+V55+AB55+AH55+AN55+AT55)*15)</f>
        <v>15</v>
      </c>
      <c r="BB55" s="6" t="str">
        <f t="shared" ref="BB55" si="126">IF(F55+L55+R55+X55+AD55+AJ55+AP55+AV55=0,"",F55+L55+R55+X55+AD55+AJ55+AP55+AV55)</f>
        <v/>
      </c>
      <c r="BC55" s="4" t="str">
        <f t="shared" ref="BC55" si="127">IF((L55+F55+R55+X55+AD55+AJ55+AP55+AV55)*15=0,"",(L55+F55+R55+X55+AD55+AJ55+AP55+AV55)*15)</f>
        <v/>
      </c>
      <c r="BD55" s="6">
        <f t="shared" ref="BD55" si="128">IF(N55+H55+T55+Z55+AF55+AL55+AR55+AX55=0,"",N55+H55+T55+Z55+AF55+AL55+AR55+AX55)</f>
        <v>1</v>
      </c>
      <c r="BE55" s="7">
        <f t="shared" ref="BE55" si="129">IF(D55+F55+L55+J55+P55+R55+V55+X55+AB55+AD55+AH55+AJ55+AN55+AP55+AT55+AV55=0,"",D55+F55+L55+J55+P55+R55+V55+X55+AB55+AD55+AH55+AJ55+AN55+AP55+AT55+AV55)</f>
        <v>1</v>
      </c>
    </row>
    <row r="56" spans="1:57" ht="15.75" customHeight="1" x14ac:dyDescent="0.25">
      <c r="A56" s="237" t="s">
        <v>136</v>
      </c>
      <c r="B56" s="55" t="s">
        <v>17</v>
      </c>
      <c r="C56" s="227" t="s">
        <v>183</v>
      </c>
      <c r="D56" s="231"/>
      <c r="E56" s="4" t="str">
        <f t="shared" si="107"/>
        <v/>
      </c>
      <c r="F56" s="231"/>
      <c r="G56" s="4" t="str">
        <f t="shared" si="64"/>
        <v/>
      </c>
      <c r="H56" s="231"/>
      <c r="I56" s="235"/>
      <c r="J56" s="231"/>
      <c r="K56" s="4" t="str">
        <f t="shared" si="65"/>
        <v/>
      </c>
      <c r="L56" s="231"/>
      <c r="M56" s="4" t="str">
        <f t="shared" si="66"/>
        <v/>
      </c>
      <c r="N56" s="231"/>
      <c r="O56" s="235"/>
      <c r="P56" s="231"/>
      <c r="Q56" s="4" t="str">
        <f t="shared" si="67"/>
        <v/>
      </c>
      <c r="R56" s="231"/>
      <c r="S56" s="4" t="str">
        <f t="shared" si="68"/>
        <v/>
      </c>
      <c r="T56" s="231"/>
      <c r="U56" s="235"/>
      <c r="V56" s="231"/>
      <c r="W56" s="4" t="str">
        <f t="shared" si="69"/>
        <v/>
      </c>
      <c r="X56" s="231"/>
      <c r="Y56" s="4" t="str">
        <f t="shared" si="70"/>
        <v/>
      </c>
      <c r="Z56" s="231"/>
      <c r="AA56" s="235"/>
      <c r="AB56" s="231">
        <v>1</v>
      </c>
      <c r="AC56" s="4">
        <f t="shared" si="77"/>
        <v>15</v>
      </c>
      <c r="AD56" s="231">
        <v>1</v>
      </c>
      <c r="AE56" s="4">
        <f t="shared" si="78"/>
        <v>15</v>
      </c>
      <c r="AF56" s="231">
        <v>2</v>
      </c>
      <c r="AG56" s="235" t="s">
        <v>17</v>
      </c>
      <c r="AH56" s="231"/>
      <c r="AI56" s="4" t="str">
        <f t="shared" si="71"/>
        <v/>
      </c>
      <c r="AJ56" s="231"/>
      <c r="AK56" s="4" t="str">
        <f t="shared" si="72"/>
        <v/>
      </c>
      <c r="AL56" s="231"/>
      <c r="AM56" s="235"/>
      <c r="AN56" s="231"/>
      <c r="AO56" s="4" t="str">
        <f t="shared" si="73"/>
        <v/>
      </c>
      <c r="AP56" s="231"/>
      <c r="AQ56" s="4" t="str">
        <f t="shared" si="74"/>
        <v/>
      </c>
      <c r="AR56" s="231"/>
      <c r="AS56" s="235"/>
      <c r="AT56" s="231"/>
      <c r="AU56" s="4" t="str">
        <f t="shared" si="75"/>
        <v/>
      </c>
      <c r="AV56" s="231"/>
      <c r="AW56" s="4" t="str">
        <f t="shared" si="76"/>
        <v/>
      </c>
      <c r="AX56" s="231"/>
      <c r="AY56" s="233"/>
      <c r="AZ56" s="5">
        <f t="shared" si="79"/>
        <v>1</v>
      </c>
      <c r="BA56" s="4">
        <f t="shared" si="80"/>
        <v>15</v>
      </c>
      <c r="BB56" s="6">
        <f t="shared" si="81"/>
        <v>1</v>
      </c>
      <c r="BC56" s="4">
        <f t="shared" si="82"/>
        <v>15</v>
      </c>
      <c r="BD56" s="6">
        <f t="shared" si="83"/>
        <v>2</v>
      </c>
      <c r="BE56" s="7">
        <f t="shared" si="85"/>
        <v>2</v>
      </c>
    </row>
    <row r="57" spans="1:57" ht="15.75" customHeight="1" x14ac:dyDescent="0.25">
      <c r="A57" s="237" t="s">
        <v>139</v>
      </c>
      <c r="B57" s="55" t="s">
        <v>17</v>
      </c>
      <c r="C57" s="227" t="s">
        <v>140</v>
      </c>
      <c r="D57" s="231"/>
      <c r="E57" s="4" t="str">
        <f t="shared" si="107"/>
        <v/>
      </c>
      <c r="F57" s="231"/>
      <c r="G57" s="4" t="str">
        <f t="shared" si="64"/>
        <v/>
      </c>
      <c r="H57" s="231"/>
      <c r="I57" s="235"/>
      <c r="J57" s="231"/>
      <c r="K57" s="4" t="str">
        <f t="shared" si="65"/>
        <v/>
      </c>
      <c r="L57" s="231"/>
      <c r="M57" s="4" t="str">
        <f t="shared" si="66"/>
        <v/>
      </c>
      <c r="N57" s="231"/>
      <c r="O57" s="235"/>
      <c r="P57" s="231"/>
      <c r="Q57" s="4" t="str">
        <f t="shared" si="67"/>
        <v/>
      </c>
      <c r="R57" s="231"/>
      <c r="S57" s="4" t="str">
        <f t="shared" si="68"/>
        <v/>
      </c>
      <c r="T57" s="231"/>
      <c r="U57" s="235"/>
      <c r="V57" s="231"/>
      <c r="W57" s="4" t="str">
        <f t="shared" si="69"/>
        <v/>
      </c>
      <c r="X57" s="231"/>
      <c r="Y57" s="4" t="str">
        <f t="shared" si="70"/>
        <v/>
      </c>
      <c r="Z57" s="231"/>
      <c r="AA57" s="235"/>
      <c r="AB57" s="231"/>
      <c r="AC57" s="4" t="str">
        <f t="shared" si="77"/>
        <v/>
      </c>
      <c r="AD57" s="231"/>
      <c r="AE57" s="4" t="str">
        <f t="shared" si="78"/>
        <v/>
      </c>
      <c r="AF57" s="231"/>
      <c r="AG57" s="235"/>
      <c r="AH57" s="231">
        <v>1</v>
      </c>
      <c r="AI57" s="4">
        <f t="shared" si="71"/>
        <v>15</v>
      </c>
      <c r="AJ57" s="231">
        <v>1</v>
      </c>
      <c r="AK57" s="4">
        <f t="shared" si="72"/>
        <v>15</v>
      </c>
      <c r="AL57" s="231">
        <v>2</v>
      </c>
      <c r="AM57" s="235" t="s">
        <v>17</v>
      </c>
      <c r="AN57" s="231"/>
      <c r="AO57" s="4" t="str">
        <f t="shared" si="73"/>
        <v/>
      </c>
      <c r="AP57" s="231"/>
      <c r="AQ57" s="4" t="str">
        <f t="shared" si="74"/>
        <v/>
      </c>
      <c r="AR57" s="231"/>
      <c r="AS57" s="235"/>
      <c r="AT57" s="231"/>
      <c r="AU57" s="4" t="str">
        <f t="shared" si="75"/>
        <v/>
      </c>
      <c r="AV57" s="231"/>
      <c r="AW57" s="4" t="str">
        <f t="shared" si="76"/>
        <v/>
      </c>
      <c r="AX57" s="231"/>
      <c r="AY57" s="233"/>
      <c r="AZ57" s="5">
        <f t="shared" si="79"/>
        <v>1</v>
      </c>
      <c r="BA57" s="4">
        <f t="shared" si="80"/>
        <v>15</v>
      </c>
      <c r="BB57" s="6">
        <f t="shared" si="81"/>
        <v>1</v>
      </c>
      <c r="BC57" s="4">
        <f t="shared" si="82"/>
        <v>15</v>
      </c>
      <c r="BD57" s="6">
        <f t="shared" si="83"/>
        <v>2</v>
      </c>
      <c r="BE57" s="7">
        <f t="shared" si="85"/>
        <v>2</v>
      </c>
    </row>
    <row r="58" spans="1:57" ht="15.75" customHeight="1" x14ac:dyDescent="0.25">
      <c r="A58" s="237" t="s">
        <v>172</v>
      </c>
      <c r="B58" s="55" t="s">
        <v>215</v>
      </c>
      <c r="C58" s="238" t="s">
        <v>192</v>
      </c>
      <c r="D58" s="231"/>
      <c r="E58" s="4" t="str">
        <f t="shared" ref="E58:E87" si="130">IF(D58*15=0,"",D58*15)</f>
        <v/>
      </c>
      <c r="F58" s="231"/>
      <c r="G58" s="4" t="str">
        <f t="shared" ref="G58:G87" si="131">IF(F58*15=0,"",F58*15)</f>
        <v/>
      </c>
      <c r="H58" s="231"/>
      <c r="I58" s="235"/>
      <c r="J58" s="231"/>
      <c r="K58" s="4">
        <v>4</v>
      </c>
      <c r="L58" s="231">
        <v>2</v>
      </c>
      <c r="M58" s="4">
        <v>26</v>
      </c>
      <c r="N58" s="231">
        <v>1</v>
      </c>
      <c r="O58" s="235" t="s">
        <v>52</v>
      </c>
      <c r="P58" s="231"/>
      <c r="Q58" s="4" t="str">
        <f t="shared" si="67"/>
        <v/>
      </c>
      <c r="R58" s="231"/>
      <c r="S58" s="4" t="str">
        <f t="shared" si="68"/>
        <v/>
      </c>
      <c r="T58" s="231"/>
      <c r="U58" s="235"/>
      <c r="V58" s="231"/>
      <c r="W58" s="4" t="str">
        <f t="shared" si="69"/>
        <v/>
      </c>
      <c r="X58" s="231"/>
      <c r="Y58" s="4" t="str">
        <f t="shared" si="70"/>
        <v/>
      </c>
      <c r="Z58" s="231"/>
      <c r="AA58" s="235"/>
      <c r="AB58" s="231"/>
      <c r="AC58" s="4" t="str">
        <f t="shared" si="77"/>
        <v/>
      </c>
      <c r="AD58" s="231"/>
      <c r="AE58" s="4" t="str">
        <f t="shared" si="78"/>
        <v/>
      </c>
      <c r="AF58" s="231"/>
      <c r="AG58" s="235"/>
      <c r="AH58" s="231"/>
      <c r="AI58" s="4" t="str">
        <f t="shared" si="71"/>
        <v/>
      </c>
      <c r="AJ58" s="231"/>
      <c r="AK58" s="4" t="str">
        <f t="shared" si="72"/>
        <v/>
      </c>
      <c r="AL58" s="231"/>
      <c r="AM58" s="235"/>
      <c r="AN58" s="231"/>
      <c r="AO58" s="4" t="str">
        <f t="shared" si="73"/>
        <v/>
      </c>
      <c r="AP58" s="231"/>
      <c r="AQ58" s="4" t="str">
        <f t="shared" si="74"/>
        <v/>
      </c>
      <c r="AR58" s="231"/>
      <c r="AS58" s="235"/>
      <c r="AT58" s="231"/>
      <c r="AU58" s="4" t="str">
        <f t="shared" si="75"/>
        <v/>
      </c>
      <c r="AV58" s="231"/>
      <c r="AW58" s="4" t="str">
        <f t="shared" si="76"/>
        <v/>
      </c>
      <c r="AX58" s="231"/>
      <c r="AY58" s="233"/>
      <c r="AZ58" s="5" t="str">
        <f t="shared" ref="AZ58:AZ64" si="132">IF(D58+J58+P58+V58+AB58+AH58+AN58+AT58=0,"",D58+J58+P58+V58+AB58+AH58+AN58+AT58)</f>
        <v/>
      </c>
      <c r="BA58" s="4" t="str">
        <f t="shared" ref="BA58:BA64" si="133">IF((D58+J58+P58+V58+AB58+AH58+AN58+AT58)*15=0,"",(D58+J58+P58+V58+AB58+AH58+AN58+AT58)*15)</f>
        <v/>
      </c>
      <c r="BB58" s="6">
        <f t="shared" ref="BB58:BB64" si="134">IF(F58+L58+R58+X58+AD58+AJ58+AP58+AV58=0,"",F58+L58+R58+X58+AD58+AJ58+AP58+AV58)</f>
        <v>2</v>
      </c>
      <c r="BC58" s="4">
        <f t="shared" ref="BC58:BC64" si="135">IF((L58+F58+R58+X58+AD58+AJ58+AP58+AV58)*15=0,"",(L58+F58+R58+X58+AD58+AJ58+AP58+AV58)*15)</f>
        <v>30</v>
      </c>
      <c r="BD58" s="6">
        <f t="shared" ref="BD58:BD64" si="136">IF(N58+H58+T58+Z58+AF58+AL58+AR58+AX58=0,"",N58+H58+T58+Z58+AF58+AL58+AR58+AX58)</f>
        <v>1</v>
      </c>
      <c r="BE58" s="7">
        <f t="shared" ref="BE58:BE62" si="137">IF(D58+F58+L58+J58+P58+R58+V58+X58+AB58+AD58+AH58+AJ58+AN58+AP58+AT58+AV58=0,"",D58+F58+L58+J58+P58+R58+V58+X58+AB58+AD58+AH58+AJ58+AN58+AP58+AT58+AV58)</f>
        <v>2</v>
      </c>
    </row>
    <row r="59" spans="1:57" ht="15.75" customHeight="1" x14ac:dyDescent="0.25">
      <c r="A59" s="237" t="s">
        <v>176</v>
      </c>
      <c r="B59" s="55" t="s">
        <v>215</v>
      </c>
      <c r="C59" s="238" t="s">
        <v>193</v>
      </c>
      <c r="D59" s="231"/>
      <c r="E59" s="4" t="str">
        <f t="shared" si="130"/>
        <v/>
      </c>
      <c r="F59" s="231"/>
      <c r="G59" s="4" t="str">
        <f t="shared" si="131"/>
        <v/>
      </c>
      <c r="H59" s="231"/>
      <c r="I59" s="235"/>
      <c r="J59" s="231"/>
      <c r="K59" s="4" t="str">
        <f t="shared" si="65"/>
        <v/>
      </c>
      <c r="L59" s="231"/>
      <c r="M59" s="4" t="str">
        <f t="shared" si="66"/>
        <v/>
      </c>
      <c r="N59" s="231"/>
      <c r="O59" s="235"/>
      <c r="P59" s="231"/>
      <c r="Q59" s="4">
        <v>4</v>
      </c>
      <c r="R59" s="231">
        <v>2</v>
      </c>
      <c r="S59" s="4">
        <v>26</v>
      </c>
      <c r="T59" s="231">
        <v>1</v>
      </c>
      <c r="U59" s="235" t="s">
        <v>52</v>
      </c>
      <c r="V59" s="231"/>
      <c r="W59" s="4" t="str">
        <f t="shared" si="69"/>
        <v/>
      </c>
      <c r="X59" s="231"/>
      <c r="Y59" s="4" t="str">
        <f t="shared" si="70"/>
        <v/>
      </c>
      <c r="Z59" s="231"/>
      <c r="AA59" s="235"/>
      <c r="AB59" s="231"/>
      <c r="AC59" s="4" t="str">
        <f t="shared" si="77"/>
        <v/>
      </c>
      <c r="AD59" s="231"/>
      <c r="AE59" s="4" t="str">
        <f t="shared" si="78"/>
        <v/>
      </c>
      <c r="AF59" s="231"/>
      <c r="AG59" s="235"/>
      <c r="AH59" s="231"/>
      <c r="AI59" s="4" t="str">
        <f t="shared" si="71"/>
        <v/>
      </c>
      <c r="AJ59" s="231"/>
      <c r="AK59" s="4" t="str">
        <f t="shared" si="72"/>
        <v/>
      </c>
      <c r="AL59" s="231"/>
      <c r="AM59" s="235"/>
      <c r="AN59" s="231"/>
      <c r="AO59" s="4" t="str">
        <f t="shared" si="73"/>
        <v/>
      </c>
      <c r="AP59" s="231"/>
      <c r="AQ59" s="4" t="str">
        <f t="shared" si="74"/>
        <v/>
      </c>
      <c r="AR59" s="231"/>
      <c r="AS59" s="235"/>
      <c r="AT59" s="231"/>
      <c r="AU59" s="4" t="str">
        <f t="shared" si="75"/>
        <v/>
      </c>
      <c r="AV59" s="231"/>
      <c r="AW59" s="4" t="str">
        <f t="shared" si="76"/>
        <v/>
      </c>
      <c r="AX59" s="231"/>
      <c r="AY59" s="233"/>
      <c r="AZ59" s="5" t="str">
        <f t="shared" si="132"/>
        <v/>
      </c>
      <c r="BA59" s="4" t="str">
        <f t="shared" si="133"/>
        <v/>
      </c>
      <c r="BB59" s="6">
        <f t="shared" si="134"/>
        <v>2</v>
      </c>
      <c r="BC59" s="4">
        <f t="shared" si="135"/>
        <v>30</v>
      </c>
      <c r="BD59" s="6">
        <f t="shared" si="136"/>
        <v>1</v>
      </c>
      <c r="BE59" s="7">
        <f t="shared" si="137"/>
        <v>2</v>
      </c>
    </row>
    <row r="60" spans="1:57" ht="15.75" customHeight="1" x14ac:dyDescent="0.25">
      <c r="A60" s="237" t="s">
        <v>178</v>
      </c>
      <c r="B60" s="55" t="s">
        <v>215</v>
      </c>
      <c r="C60" s="238" t="s">
        <v>194</v>
      </c>
      <c r="D60" s="231"/>
      <c r="E60" s="4" t="str">
        <f t="shared" si="130"/>
        <v/>
      </c>
      <c r="F60" s="231"/>
      <c r="G60" s="4" t="str">
        <f t="shared" si="131"/>
        <v/>
      </c>
      <c r="H60" s="231"/>
      <c r="I60" s="235"/>
      <c r="J60" s="231"/>
      <c r="K60" s="4" t="str">
        <f t="shared" si="65"/>
        <v/>
      </c>
      <c r="L60" s="231"/>
      <c r="M60" s="4" t="str">
        <f t="shared" si="66"/>
        <v/>
      </c>
      <c r="N60" s="231"/>
      <c r="O60" s="235"/>
      <c r="P60" s="231"/>
      <c r="Q60" s="4" t="str">
        <f t="shared" si="67"/>
        <v/>
      </c>
      <c r="R60" s="231"/>
      <c r="S60" s="4" t="str">
        <f t="shared" si="68"/>
        <v/>
      </c>
      <c r="T60" s="231"/>
      <c r="U60" s="235"/>
      <c r="V60" s="231"/>
      <c r="W60" s="4">
        <v>4</v>
      </c>
      <c r="X60" s="231">
        <v>2</v>
      </c>
      <c r="Y60" s="4">
        <v>26</v>
      </c>
      <c r="Z60" s="231">
        <v>1</v>
      </c>
      <c r="AA60" s="235" t="s">
        <v>52</v>
      </c>
      <c r="AB60" s="231"/>
      <c r="AC60" s="4" t="str">
        <f t="shared" si="77"/>
        <v/>
      </c>
      <c r="AD60" s="231"/>
      <c r="AE60" s="4" t="str">
        <f t="shared" si="78"/>
        <v/>
      </c>
      <c r="AF60" s="231"/>
      <c r="AG60" s="235"/>
      <c r="AH60" s="231"/>
      <c r="AI60" s="4" t="str">
        <f t="shared" si="71"/>
        <v/>
      </c>
      <c r="AJ60" s="231"/>
      <c r="AK60" s="4" t="str">
        <f t="shared" si="72"/>
        <v/>
      </c>
      <c r="AL60" s="231"/>
      <c r="AM60" s="235"/>
      <c r="AN60" s="231"/>
      <c r="AO60" s="4" t="str">
        <f t="shared" si="73"/>
        <v/>
      </c>
      <c r="AP60" s="231"/>
      <c r="AQ60" s="4" t="str">
        <f t="shared" si="74"/>
        <v/>
      </c>
      <c r="AR60" s="231"/>
      <c r="AS60" s="235"/>
      <c r="AT60" s="231"/>
      <c r="AU60" s="4" t="str">
        <f t="shared" si="75"/>
        <v/>
      </c>
      <c r="AV60" s="231"/>
      <c r="AW60" s="4" t="str">
        <f t="shared" si="76"/>
        <v/>
      </c>
      <c r="AX60" s="231"/>
      <c r="AY60" s="233"/>
      <c r="AZ60" s="5" t="str">
        <f t="shared" si="132"/>
        <v/>
      </c>
      <c r="BA60" s="4" t="str">
        <f t="shared" si="133"/>
        <v/>
      </c>
      <c r="BB60" s="6">
        <f t="shared" si="134"/>
        <v>2</v>
      </c>
      <c r="BC60" s="4">
        <f t="shared" si="135"/>
        <v>30</v>
      </c>
      <c r="BD60" s="6">
        <f t="shared" si="136"/>
        <v>1</v>
      </c>
      <c r="BE60" s="7">
        <f t="shared" si="137"/>
        <v>2</v>
      </c>
    </row>
    <row r="61" spans="1:57" ht="15.75" customHeight="1" x14ac:dyDescent="0.25">
      <c r="A61" s="237" t="s">
        <v>180</v>
      </c>
      <c r="B61" s="55" t="s">
        <v>215</v>
      </c>
      <c r="C61" s="238" t="s">
        <v>181</v>
      </c>
      <c r="D61" s="231"/>
      <c r="E61" s="4" t="str">
        <f t="shared" si="130"/>
        <v/>
      </c>
      <c r="F61" s="231"/>
      <c r="G61" s="4" t="str">
        <f t="shared" si="131"/>
        <v/>
      </c>
      <c r="H61" s="231"/>
      <c r="I61" s="235"/>
      <c r="J61" s="231"/>
      <c r="K61" s="4" t="str">
        <f t="shared" si="65"/>
        <v/>
      </c>
      <c r="L61" s="231"/>
      <c r="M61" s="4" t="str">
        <f t="shared" si="66"/>
        <v/>
      </c>
      <c r="N61" s="231"/>
      <c r="O61" s="235"/>
      <c r="P61" s="231"/>
      <c r="Q61" s="4" t="str">
        <f t="shared" si="67"/>
        <v/>
      </c>
      <c r="R61" s="231"/>
      <c r="S61" s="4" t="str">
        <f t="shared" si="68"/>
        <v/>
      </c>
      <c r="T61" s="231"/>
      <c r="U61" s="235"/>
      <c r="V61" s="231"/>
      <c r="W61" s="4" t="str">
        <f t="shared" si="69"/>
        <v/>
      </c>
      <c r="X61" s="231"/>
      <c r="Y61" s="4" t="str">
        <f t="shared" si="70"/>
        <v/>
      </c>
      <c r="Z61" s="231"/>
      <c r="AA61" s="235"/>
      <c r="AB61" s="231"/>
      <c r="AC61" s="4">
        <v>4</v>
      </c>
      <c r="AD61" s="231">
        <v>2</v>
      </c>
      <c r="AE61" s="4">
        <v>26</v>
      </c>
      <c r="AF61" s="231">
        <v>1</v>
      </c>
      <c r="AG61" s="235" t="s">
        <v>52</v>
      </c>
      <c r="AH61" s="231"/>
      <c r="AI61" s="4" t="str">
        <f t="shared" si="71"/>
        <v/>
      </c>
      <c r="AJ61" s="231"/>
      <c r="AK61" s="4" t="str">
        <f t="shared" si="72"/>
        <v/>
      </c>
      <c r="AL61" s="231"/>
      <c r="AM61" s="235"/>
      <c r="AN61" s="231"/>
      <c r="AO61" s="4" t="str">
        <f t="shared" si="73"/>
        <v/>
      </c>
      <c r="AP61" s="231"/>
      <c r="AQ61" s="4" t="str">
        <f t="shared" si="74"/>
        <v/>
      </c>
      <c r="AR61" s="231"/>
      <c r="AS61" s="235"/>
      <c r="AT61" s="231"/>
      <c r="AU61" s="4" t="str">
        <f t="shared" si="75"/>
        <v/>
      </c>
      <c r="AV61" s="231"/>
      <c r="AW61" s="4" t="str">
        <f t="shared" si="76"/>
        <v/>
      </c>
      <c r="AX61" s="231"/>
      <c r="AY61" s="233"/>
      <c r="AZ61" s="5" t="str">
        <f t="shared" si="132"/>
        <v/>
      </c>
      <c r="BA61" s="4" t="str">
        <f t="shared" si="133"/>
        <v/>
      </c>
      <c r="BB61" s="6">
        <f t="shared" si="134"/>
        <v>2</v>
      </c>
      <c r="BC61" s="4">
        <f t="shared" si="135"/>
        <v>30</v>
      </c>
      <c r="BD61" s="6">
        <f t="shared" si="136"/>
        <v>1</v>
      </c>
      <c r="BE61" s="7">
        <f t="shared" si="137"/>
        <v>2</v>
      </c>
    </row>
    <row r="62" spans="1:57" ht="15.75" customHeight="1" x14ac:dyDescent="0.25">
      <c r="A62" s="237" t="s">
        <v>397</v>
      </c>
      <c r="B62" s="55" t="s">
        <v>215</v>
      </c>
      <c r="C62" s="238" t="s">
        <v>182</v>
      </c>
      <c r="D62" s="231"/>
      <c r="E62" s="4" t="str">
        <f t="shared" si="130"/>
        <v/>
      </c>
      <c r="F62" s="231"/>
      <c r="G62" s="4" t="str">
        <f t="shared" si="131"/>
        <v/>
      </c>
      <c r="H62" s="231"/>
      <c r="I62" s="235"/>
      <c r="J62" s="231"/>
      <c r="K62" s="4" t="str">
        <f t="shared" si="65"/>
        <v/>
      </c>
      <c r="L62" s="231"/>
      <c r="M62" s="4" t="str">
        <f t="shared" si="66"/>
        <v/>
      </c>
      <c r="N62" s="231"/>
      <c r="O62" s="235"/>
      <c r="P62" s="231"/>
      <c r="Q62" s="4" t="str">
        <f t="shared" si="67"/>
        <v/>
      </c>
      <c r="R62" s="231"/>
      <c r="S62" s="4" t="str">
        <f t="shared" si="68"/>
        <v/>
      </c>
      <c r="T62" s="231"/>
      <c r="U62" s="235"/>
      <c r="V62" s="231"/>
      <c r="W62" s="4" t="str">
        <f t="shared" si="69"/>
        <v/>
      </c>
      <c r="X62" s="231"/>
      <c r="Y62" s="4" t="str">
        <f t="shared" si="70"/>
        <v/>
      </c>
      <c r="Z62" s="231"/>
      <c r="AA62" s="235"/>
      <c r="AB62" s="231"/>
      <c r="AC62" s="4" t="str">
        <f t="shared" si="77"/>
        <v/>
      </c>
      <c r="AD62" s="231"/>
      <c r="AE62" s="4" t="str">
        <f t="shared" si="78"/>
        <v/>
      </c>
      <c r="AF62" s="231"/>
      <c r="AG62" s="235"/>
      <c r="AH62" s="231"/>
      <c r="AI62" s="4">
        <v>4</v>
      </c>
      <c r="AJ62" s="231">
        <v>2</v>
      </c>
      <c r="AK62" s="4">
        <v>26</v>
      </c>
      <c r="AL62" s="231">
        <v>1</v>
      </c>
      <c r="AM62" s="235" t="s">
        <v>52</v>
      </c>
      <c r="AN62" s="231"/>
      <c r="AO62" s="4" t="str">
        <f t="shared" si="73"/>
        <v/>
      </c>
      <c r="AP62" s="231"/>
      <c r="AQ62" s="4" t="str">
        <f t="shared" si="74"/>
        <v/>
      </c>
      <c r="AR62" s="231"/>
      <c r="AS62" s="235"/>
      <c r="AT62" s="231"/>
      <c r="AU62" s="4" t="str">
        <f t="shared" si="75"/>
        <v/>
      </c>
      <c r="AV62" s="231"/>
      <c r="AW62" s="4" t="str">
        <f t="shared" si="76"/>
        <v/>
      </c>
      <c r="AX62" s="231"/>
      <c r="AY62" s="233"/>
      <c r="AZ62" s="5" t="str">
        <f t="shared" si="132"/>
        <v/>
      </c>
      <c r="BA62" s="4" t="str">
        <f t="shared" si="133"/>
        <v/>
      </c>
      <c r="BB62" s="6">
        <f t="shared" si="134"/>
        <v>2</v>
      </c>
      <c r="BC62" s="4">
        <f t="shared" si="135"/>
        <v>30</v>
      </c>
      <c r="BD62" s="6">
        <f t="shared" si="136"/>
        <v>1</v>
      </c>
      <c r="BE62" s="7">
        <f t="shared" si="137"/>
        <v>2</v>
      </c>
    </row>
    <row r="63" spans="1:57" s="236" customFormat="1" ht="15.75" customHeight="1" x14ac:dyDescent="0.25">
      <c r="A63" s="226" t="s">
        <v>398</v>
      </c>
      <c r="B63" s="55" t="s">
        <v>17</v>
      </c>
      <c r="C63" s="238" t="s">
        <v>348</v>
      </c>
      <c r="D63" s="260"/>
      <c r="E63" s="186" t="str">
        <f t="shared" ref="E63:E64" si="138">IF(D63*15=0,"",D63*15)</f>
        <v/>
      </c>
      <c r="F63" s="260"/>
      <c r="G63" s="186" t="str">
        <f t="shared" ref="G63:G64" si="139">IF(F63*15=0,"",F63*15)</f>
        <v/>
      </c>
      <c r="H63" s="260"/>
      <c r="I63" s="261"/>
      <c r="J63" s="260"/>
      <c r="K63" s="186" t="str">
        <f t="shared" ref="K63:K64" si="140">IF(J63*15=0,"",J63*15)</f>
        <v/>
      </c>
      <c r="L63" s="260"/>
      <c r="M63" s="186" t="str">
        <f t="shared" ref="M63:M64" si="141">IF(L63*15=0,"",L63*15)</f>
        <v/>
      </c>
      <c r="N63" s="260"/>
      <c r="O63" s="261"/>
      <c r="P63" s="260"/>
      <c r="Q63" s="186" t="str">
        <f t="shared" ref="Q63:Q64" si="142">IF(P63*15=0,"",P63*15)</f>
        <v/>
      </c>
      <c r="R63" s="260"/>
      <c r="S63" s="186" t="str">
        <f t="shared" ref="S63:S64" si="143">IF(R63*15=0,"",R63*15)</f>
        <v/>
      </c>
      <c r="T63" s="260"/>
      <c r="U63" s="261"/>
      <c r="V63" s="260"/>
      <c r="W63" s="186" t="str">
        <f t="shared" ref="W63:W64" si="144">IF(V63*15=0,"",V63*15)</f>
        <v/>
      </c>
      <c r="X63" s="260"/>
      <c r="Y63" s="186" t="str">
        <f t="shared" ref="Y63:Y64" si="145">IF(X63*15=0,"",X63*15)</f>
        <v/>
      </c>
      <c r="Z63" s="260"/>
      <c r="AA63" s="261"/>
      <c r="AB63" s="260"/>
      <c r="AC63" s="186" t="str">
        <f t="shared" ref="AC63:AC64" si="146">IF(AB63*15=0,"",AB63*15)</f>
        <v/>
      </c>
      <c r="AD63" s="260"/>
      <c r="AE63" s="186" t="str">
        <f t="shared" ref="AE63:AE64" si="147">IF(AD63*15=0,"",AD63*15)</f>
        <v/>
      </c>
      <c r="AF63" s="260"/>
      <c r="AG63" s="261"/>
      <c r="AH63" s="260"/>
      <c r="AI63" s="186" t="str">
        <f t="shared" ref="AI63:AI64" si="148">IF(AH63*15=0,"",AH63*15)</f>
        <v/>
      </c>
      <c r="AJ63" s="260"/>
      <c r="AK63" s="186" t="str">
        <f t="shared" ref="AK63:AK64" si="149">IF(AJ63*15=0,"",AJ63*15)</f>
        <v/>
      </c>
      <c r="AL63" s="260"/>
      <c r="AM63" s="261"/>
      <c r="AN63" s="231"/>
      <c r="AO63" s="4" t="str">
        <f t="shared" ref="AO63:AO64" si="150">IF(AN63*15=0,"",AN63*15)</f>
        <v/>
      </c>
      <c r="AP63" s="231">
        <v>1</v>
      </c>
      <c r="AQ63" s="4">
        <f t="shared" ref="AQ63:AQ64" si="151">IF(AP63*15=0,"",AP63*15)</f>
        <v>15</v>
      </c>
      <c r="AR63" s="231">
        <v>1</v>
      </c>
      <c r="AS63" s="235" t="s">
        <v>52</v>
      </c>
      <c r="AT63" s="231"/>
      <c r="AU63" s="4" t="str">
        <f t="shared" ref="AU63:AU64" si="152">IF(AT63*15=0,"",AT63*15)</f>
        <v/>
      </c>
      <c r="AV63" s="231"/>
      <c r="AW63" s="4" t="str">
        <f t="shared" ref="AW63:AW64" si="153">IF(AV63*15=0,"",AV63*15)</f>
        <v/>
      </c>
      <c r="AX63" s="231"/>
      <c r="AY63" s="233"/>
      <c r="AZ63" s="5" t="str">
        <f t="shared" si="132"/>
        <v/>
      </c>
      <c r="BA63" s="4" t="str">
        <f t="shared" si="133"/>
        <v/>
      </c>
      <c r="BB63" s="6">
        <f t="shared" si="134"/>
        <v>1</v>
      </c>
      <c r="BC63" s="4">
        <f t="shared" si="135"/>
        <v>15</v>
      </c>
      <c r="BD63" s="6">
        <f t="shared" si="136"/>
        <v>1</v>
      </c>
      <c r="BE63" s="7">
        <f t="shared" ref="BE63" si="154">IF(P63+R63+V63+X63+AB63+AD63+AH63+AJ63+AN63+AP63+AT63+AV63=0,"",P63+R63+V63+X63+AB63+AD63+AH63+AJ63+AN63+AP63+AT63+AV63)</f>
        <v>1</v>
      </c>
    </row>
    <row r="64" spans="1:57" ht="15.75" customHeight="1" x14ac:dyDescent="0.25">
      <c r="A64" s="226" t="s">
        <v>399</v>
      </c>
      <c r="B64" s="55" t="s">
        <v>17</v>
      </c>
      <c r="C64" s="238" t="s">
        <v>349</v>
      </c>
      <c r="D64" s="231"/>
      <c r="E64" s="4" t="str">
        <f t="shared" si="138"/>
        <v/>
      </c>
      <c r="F64" s="231"/>
      <c r="G64" s="4" t="str">
        <f t="shared" si="139"/>
        <v/>
      </c>
      <c r="H64" s="231"/>
      <c r="I64" s="235"/>
      <c r="J64" s="231"/>
      <c r="K64" s="4" t="str">
        <f t="shared" si="140"/>
        <v/>
      </c>
      <c r="L64" s="231"/>
      <c r="M64" s="4" t="str">
        <f t="shared" si="141"/>
        <v/>
      </c>
      <c r="N64" s="231"/>
      <c r="O64" s="235"/>
      <c r="P64" s="231"/>
      <c r="Q64" s="4" t="str">
        <f t="shared" si="142"/>
        <v/>
      </c>
      <c r="R64" s="231"/>
      <c r="S64" s="4" t="str">
        <f t="shared" si="143"/>
        <v/>
      </c>
      <c r="T64" s="231"/>
      <c r="U64" s="235"/>
      <c r="V64" s="231"/>
      <c r="W64" s="4" t="str">
        <f t="shared" si="144"/>
        <v/>
      </c>
      <c r="X64" s="231"/>
      <c r="Y64" s="4" t="str">
        <f t="shared" si="145"/>
        <v/>
      </c>
      <c r="Z64" s="231"/>
      <c r="AA64" s="235"/>
      <c r="AB64" s="231"/>
      <c r="AC64" s="4" t="str">
        <f t="shared" si="146"/>
        <v/>
      </c>
      <c r="AD64" s="231"/>
      <c r="AE64" s="4" t="str">
        <f t="shared" si="147"/>
        <v/>
      </c>
      <c r="AF64" s="231"/>
      <c r="AG64" s="235"/>
      <c r="AH64" s="231"/>
      <c r="AI64" s="4" t="str">
        <f t="shared" si="148"/>
        <v/>
      </c>
      <c r="AJ64" s="231"/>
      <c r="AK64" s="4" t="str">
        <f t="shared" si="149"/>
        <v/>
      </c>
      <c r="AL64" s="231"/>
      <c r="AM64" s="235"/>
      <c r="AN64" s="231"/>
      <c r="AO64" s="4" t="str">
        <f t="shared" si="150"/>
        <v/>
      </c>
      <c r="AP64" s="231"/>
      <c r="AQ64" s="4" t="str">
        <f t="shared" si="151"/>
        <v/>
      </c>
      <c r="AR64" s="231"/>
      <c r="AS64" s="235"/>
      <c r="AT64" s="231"/>
      <c r="AU64" s="4" t="str">
        <f t="shared" si="152"/>
        <v/>
      </c>
      <c r="AV64" s="231">
        <v>1</v>
      </c>
      <c r="AW64" s="4">
        <f t="shared" si="153"/>
        <v>15</v>
      </c>
      <c r="AX64" s="231">
        <v>1</v>
      </c>
      <c r="AY64" s="233" t="s">
        <v>52</v>
      </c>
      <c r="AZ64" s="5" t="str">
        <f t="shared" si="132"/>
        <v/>
      </c>
      <c r="BA64" s="4" t="str">
        <f t="shared" si="133"/>
        <v/>
      </c>
      <c r="BB64" s="6">
        <f t="shared" si="134"/>
        <v>1</v>
      </c>
      <c r="BC64" s="4">
        <f t="shared" si="135"/>
        <v>15</v>
      </c>
      <c r="BD64" s="6">
        <f t="shared" si="136"/>
        <v>1</v>
      </c>
      <c r="BE64" s="7">
        <f t="shared" ref="BE64" si="155">IF(D64+F64+L64+J64+P64+R64+V64+X64+AB64+AD64+AH64+AJ64+AN64+AP64+AT64+AV64=0,"",D64+F64+L64+J64+P64+R64+V64+X64+AB64+AD64+AH64+AJ64+AN64+AP64+AT64+AV64)</f>
        <v>1</v>
      </c>
    </row>
    <row r="65" spans="1:57" ht="15.75" customHeight="1" x14ac:dyDescent="0.25">
      <c r="A65" s="226" t="s">
        <v>93</v>
      </c>
      <c r="B65" s="55" t="s">
        <v>17</v>
      </c>
      <c r="C65" s="264" t="s">
        <v>94</v>
      </c>
      <c r="D65" s="231"/>
      <c r="E65" s="4" t="str">
        <f t="shared" si="130"/>
        <v/>
      </c>
      <c r="F65" s="231"/>
      <c r="G65" s="4" t="str">
        <f t="shared" si="131"/>
        <v/>
      </c>
      <c r="H65" s="231"/>
      <c r="I65" s="235"/>
      <c r="J65" s="231"/>
      <c r="K65" s="4" t="str">
        <f t="shared" si="65"/>
        <v/>
      </c>
      <c r="L65" s="231"/>
      <c r="M65" s="4" t="str">
        <f t="shared" si="66"/>
        <v/>
      </c>
      <c r="N65" s="231"/>
      <c r="O65" s="235"/>
      <c r="P65" s="231">
        <v>1</v>
      </c>
      <c r="Q65" s="4">
        <f t="shared" si="67"/>
        <v>15</v>
      </c>
      <c r="R65" s="231">
        <v>1</v>
      </c>
      <c r="S65" s="4">
        <f t="shared" si="68"/>
        <v>15</v>
      </c>
      <c r="T65" s="231">
        <v>2</v>
      </c>
      <c r="U65" s="235" t="s">
        <v>17</v>
      </c>
      <c r="V65" s="231"/>
      <c r="W65" s="4" t="str">
        <f t="shared" si="69"/>
        <v/>
      </c>
      <c r="X65" s="231"/>
      <c r="Y65" s="4" t="str">
        <f t="shared" si="70"/>
        <v/>
      </c>
      <c r="Z65" s="231"/>
      <c r="AA65" s="235"/>
      <c r="AB65" s="231"/>
      <c r="AC65" s="4" t="str">
        <f t="shared" si="77"/>
        <v/>
      </c>
      <c r="AD65" s="231"/>
      <c r="AE65" s="4" t="str">
        <f t="shared" si="78"/>
        <v/>
      </c>
      <c r="AF65" s="231"/>
      <c r="AG65" s="235"/>
      <c r="AH65" s="231"/>
      <c r="AI65" s="4" t="str">
        <f t="shared" si="71"/>
        <v/>
      </c>
      <c r="AJ65" s="231"/>
      <c r="AK65" s="4" t="str">
        <f t="shared" si="72"/>
        <v/>
      </c>
      <c r="AL65" s="231"/>
      <c r="AM65" s="235"/>
      <c r="AN65" s="231"/>
      <c r="AO65" s="4" t="str">
        <f t="shared" si="73"/>
        <v/>
      </c>
      <c r="AP65" s="231"/>
      <c r="AQ65" s="4" t="str">
        <f t="shared" si="74"/>
        <v/>
      </c>
      <c r="AR65" s="231"/>
      <c r="AS65" s="235"/>
      <c r="AT65" s="231"/>
      <c r="AU65" s="4" t="str">
        <f t="shared" si="75"/>
        <v/>
      </c>
      <c r="AV65" s="231"/>
      <c r="AW65" s="4" t="str">
        <f t="shared" si="76"/>
        <v/>
      </c>
      <c r="AX65" s="231"/>
      <c r="AY65" s="233"/>
      <c r="AZ65" s="5">
        <f t="shared" si="79"/>
        <v>1</v>
      </c>
      <c r="BA65" s="4">
        <f t="shared" si="80"/>
        <v>15</v>
      </c>
      <c r="BB65" s="6">
        <f t="shared" si="81"/>
        <v>1</v>
      </c>
      <c r="BC65" s="4">
        <f t="shared" si="82"/>
        <v>15</v>
      </c>
      <c r="BD65" s="6">
        <f t="shared" si="83"/>
        <v>2</v>
      </c>
      <c r="BE65" s="7">
        <f t="shared" ref="BE65" si="156">IF(P65+R65+V65+X65+AB65+AD65+AH65+AJ65+AN65+AP65+AT65+AV65=0,"",P65+R65+V65+X65+AB65+AD65+AH65+AJ65+AN65+AP65+AT65+AV65)</f>
        <v>2</v>
      </c>
    </row>
    <row r="66" spans="1:57" ht="15.75" customHeight="1" x14ac:dyDescent="0.25">
      <c r="A66" s="226" t="s">
        <v>518</v>
      </c>
      <c r="B66" s="55" t="s">
        <v>17</v>
      </c>
      <c r="C66" s="262" t="s">
        <v>359</v>
      </c>
      <c r="D66" s="231"/>
      <c r="E66" s="4" t="str">
        <f t="shared" si="130"/>
        <v/>
      </c>
      <c r="F66" s="231"/>
      <c r="G66" s="4" t="str">
        <f t="shared" si="131"/>
        <v/>
      </c>
      <c r="H66" s="231"/>
      <c r="I66" s="235"/>
      <c r="J66" s="231"/>
      <c r="K66" s="4" t="str">
        <f t="shared" si="65"/>
        <v/>
      </c>
      <c r="L66" s="231"/>
      <c r="M66" s="4" t="str">
        <f t="shared" si="66"/>
        <v/>
      </c>
      <c r="N66" s="231"/>
      <c r="O66" s="235"/>
      <c r="P66" s="231"/>
      <c r="Q66" s="4" t="str">
        <f t="shared" si="67"/>
        <v/>
      </c>
      <c r="R66" s="231"/>
      <c r="S66" s="4" t="str">
        <f t="shared" si="68"/>
        <v/>
      </c>
      <c r="T66" s="231"/>
      <c r="U66" s="235"/>
      <c r="V66" s="231">
        <v>1</v>
      </c>
      <c r="W66" s="4">
        <f t="shared" si="69"/>
        <v>15</v>
      </c>
      <c r="X66" s="231">
        <v>1</v>
      </c>
      <c r="Y66" s="4">
        <f t="shared" si="70"/>
        <v>15</v>
      </c>
      <c r="Z66" s="231">
        <v>2</v>
      </c>
      <c r="AA66" s="235" t="s">
        <v>17</v>
      </c>
      <c r="AB66" s="231"/>
      <c r="AC66" s="4" t="str">
        <f t="shared" si="77"/>
        <v/>
      </c>
      <c r="AD66" s="231"/>
      <c r="AE66" s="4" t="str">
        <f t="shared" si="78"/>
        <v/>
      </c>
      <c r="AF66" s="231"/>
      <c r="AG66" s="235"/>
      <c r="AH66" s="231"/>
      <c r="AI66" s="4" t="str">
        <f t="shared" si="71"/>
        <v/>
      </c>
      <c r="AJ66" s="231"/>
      <c r="AK66" s="4" t="str">
        <f t="shared" si="72"/>
        <v/>
      </c>
      <c r="AL66" s="231"/>
      <c r="AM66" s="235"/>
      <c r="AN66" s="231"/>
      <c r="AO66" s="4" t="str">
        <f t="shared" si="73"/>
        <v/>
      </c>
      <c r="AP66" s="231"/>
      <c r="AQ66" s="4" t="str">
        <f t="shared" si="74"/>
        <v/>
      </c>
      <c r="AR66" s="231"/>
      <c r="AS66" s="235"/>
      <c r="AT66" s="231"/>
      <c r="AU66" s="4" t="str">
        <f t="shared" si="75"/>
        <v/>
      </c>
      <c r="AV66" s="231"/>
      <c r="AW66" s="4" t="str">
        <f t="shared" si="76"/>
        <v/>
      </c>
      <c r="AX66" s="231"/>
      <c r="AY66" s="233"/>
      <c r="AZ66" s="5">
        <f t="shared" si="79"/>
        <v>1</v>
      </c>
      <c r="BA66" s="4">
        <f t="shared" si="80"/>
        <v>15</v>
      </c>
      <c r="BB66" s="6">
        <f t="shared" si="81"/>
        <v>1</v>
      </c>
      <c r="BC66" s="4">
        <f t="shared" si="82"/>
        <v>15</v>
      </c>
      <c r="BD66" s="6">
        <f t="shared" si="83"/>
        <v>2</v>
      </c>
      <c r="BE66" s="7">
        <f t="shared" ref="BE66:BE83" si="157">IF(D66+F66+L66+J66+P66+R66+V66+X66+AB66+AD66+AH66+AJ66+AN66+AP66+AT66+AV66=0,"",D66+F66+L66+J66+P66+R66+V66+X66+AB66+AD66+AH66+AJ66+AN66+AP66+AT66+AV66)</f>
        <v>2</v>
      </c>
    </row>
    <row r="67" spans="1:57" ht="15.75" customHeight="1" x14ac:dyDescent="0.25">
      <c r="A67" s="226" t="s">
        <v>400</v>
      </c>
      <c r="B67" s="55" t="s">
        <v>17</v>
      </c>
      <c r="C67" s="262" t="s">
        <v>401</v>
      </c>
      <c r="D67" s="231"/>
      <c r="E67" s="4" t="str">
        <f t="shared" si="130"/>
        <v/>
      </c>
      <c r="F67" s="231"/>
      <c r="G67" s="4" t="str">
        <f t="shared" si="131"/>
        <v/>
      </c>
      <c r="H67" s="231"/>
      <c r="I67" s="235"/>
      <c r="J67" s="231"/>
      <c r="K67" s="4" t="str">
        <f t="shared" si="65"/>
        <v/>
      </c>
      <c r="L67" s="231"/>
      <c r="M67" s="4" t="str">
        <f t="shared" si="66"/>
        <v/>
      </c>
      <c r="N67" s="231"/>
      <c r="O67" s="235"/>
      <c r="P67" s="231"/>
      <c r="Q67" s="4" t="str">
        <f t="shared" si="67"/>
        <v/>
      </c>
      <c r="R67" s="231"/>
      <c r="S67" s="4" t="str">
        <f t="shared" si="68"/>
        <v/>
      </c>
      <c r="T67" s="231"/>
      <c r="U67" s="235"/>
      <c r="V67" s="231"/>
      <c r="W67" s="4" t="str">
        <f t="shared" si="69"/>
        <v/>
      </c>
      <c r="X67" s="231"/>
      <c r="Y67" s="4" t="str">
        <f t="shared" si="70"/>
        <v/>
      </c>
      <c r="Z67" s="231"/>
      <c r="AA67" s="235"/>
      <c r="AB67" s="231"/>
      <c r="AC67" s="4" t="str">
        <f t="shared" si="77"/>
        <v/>
      </c>
      <c r="AD67" s="231"/>
      <c r="AE67" s="4" t="str">
        <f t="shared" si="78"/>
        <v/>
      </c>
      <c r="AF67" s="231"/>
      <c r="AG67" s="235"/>
      <c r="AH67" s="231"/>
      <c r="AI67" s="4" t="str">
        <f t="shared" si="71"/>
        <v/>
      </c>
      <c r="AJ67" s="231"/>
      <c r="AK67" s="4" t="str">
        <f t="shared" si="72"/>
        <v/>
      </c>
      <c r="AL67" s="231"/>
      <c r="AM67" s="235"/>
      <c r="AN67" s="231"/>
      <c r="AO67" s="4" t="str">
        <f t="shared" si="73"/>
        <v/>
      </c>
      <c r="AP67" s="231"/>
      <c r="AQ67" s="4" t="str">
        <f t="shared" si="74"/>
        <v/>
      </c>
      <c r="AR67" s="231"/>
      <c r="AS67" s="235"/>
      <c r="AT67" s="231"/>
      <c r="AU67" s="4" t="str">
        <f t="shared" si="75"/>
        <v/>
      </c>
      <c r="AV67" s="231">
        <v>1</v>
      </c>
      <c r="AW67" s="4">
        <f t="shared" si="76"/>
        <v>15</v>
      </c>
      <c r="AX67" s="231">
        <v>1</v>
      </c>
      <c r="AY67" s="233" t="s">
        <v>17</v>
      </c>
      <c r="AZ67" s="5" t="str">
        <f t="shared" si="79"/>
        <v/>
      </c>
      <c r="BA67" s="4" t="str">
        <f t="shared" si="80"/>
        <v/>
      </c>
      <c r="BB67" s="6">
        <f t="shared" si="81"/>
        <v>1</v>
      </c>
      <c r="BC67" s="4">
        <f t="shared" si="82"/>
        <v>15</v>
      </c>
      <c r="BD67" s="6">
        <f t="shared" si="83"/>
        <v>1</v>
      </c>
      <c r="BE67" s="7">
        <f t="shared" si="157"/>
        <v>1</v>
      </c>
    </row>
    <row r="68" spans="1:57" ht="15.75" customHeight="1" x14ac:dyDescent="0.25">
      <c r="A68" s="237" t="s">
        <v>95</v>
      </c>
      <c r="B68" s="55" t="s">
        <v>17</v>
      </c>
      <c r="C68" s="238" t="s">
        <v>96</v>
      </c>
      <c r="D68" s="231"/>
      <c r="E68" s="4" t="str">
        <f t="shared" si="130"/>
        <v/>
      </c>
      <c r="F68" s="231"/>
      <c r="G68" s="4" t="str">
        <f t="shared" si="131"/>
        <v/>
      </c>
      <c r="H68" s="231"/>
      <c r="I68" s="235"/>
      <c r="J68" s="231"/>
      <c r="K68" s="4" t="str">
        <f t="shared" si="65"/>
        <v/>
      </c>
      <c r="L68" s="231"/>
      <c r="M68" s="4" t="str">
        <f t="shared" si="66"/>
        <v/>
      </c>
      <c r="N68" s="231"/>
      <c r="O68" s="235"/>
      <c r="P68" s="231"/>
      <c r="Q68" s="4" t="str">
        <f t="shared" si="67"/>
        <v/>
      </c>
      <c r="R68" s="231"/>
      <c r="S68" s="4" t="str">
        <f t="shared" si="68"/>
        <v/>
      </c>
      <c r="T68" s="231"/>
      <c r="U68" s="235"/>
      <c r="V68" s="231"/>
      <c r="W68" s="4" t="str">
        <f t="shared" si="69"/>
        <v/>
      </c>
      <c r="X68" s="231"/>
      <c r="Y68" s="4" t="str">
        <f t="shared" si="70"/>
        <v/>
      </c>
      <c r="Z68" s="231"/>
      <c r="AA68" s="235"/>
      <c r="AB68" s="231"/>
      <c r="AC68" s="4" t="str">
        <f t="shared" si="77"/>
        <v/>
      </c>
      <c r="AD68" s="231"/>
      <c r="AE68" s="4" t="str">
        <f t="shared" si="78"/>
        <v/>
      </c>
      <c r="AF68" s="231"/>
      <c r="AG68" s="235"/>
      <c r="AH68" s="228">
        <v>2</v>
      </c>
      <c r="AI68" s="4">
        <f t="shared" si="71"/>
        <v>30</v>
      </c>
      <c r="AJ68" s="231"/>
      <c r="AK68" s="4" t="str">
        <f t="shared" si="72"/>
        <v/>
      </c>
      <c r="AL68" s="228">
        <v>2</v>
      </c>
      <c r="AM68" s="265" t="s">
        <v>17</v>
      </c>
      <c r="AN68" s="231"/>
      <c r="AO68" s="4" t="str">
        <f t="shared" si="73"/>
        <v/>
      </c>
      <c r="AP68" s="231"/>
      <c r="AQ68" s="4" t="str">
        <f t="shared" si="74"/>
        <v/>
      </c>
      <c r="AR68" s="231"/>
      <c r="AS68" s="235"/>
      <c r="AT68" s="231"/>
      <c r="AU68" s="4" t="str">
        <f t="shared" si="75"/>
        <v/>
      </c>
      <c r="AV68" s="231"/>
      <c r="AW68" s="4" t="str">
        <f t="shared" si="76"/>
        <v/>
      </c>
      <c r="AX68" s="231"/>
      <c r="AY68" s="233"/>
      <c r="AZ68" s="5">
        <f t="shared" si="79"/>
        <v>2</v>
      </c>
      <c r="BA68" s="4">
        <f t="shared" si="80"/>
        <v>30</v>
      </c>
      <c r="BB68" s="6" t="str">
        <f t="shared" si="81"/>
        <v/>
      </c>
      <c r="BC68" s="4" t="str">
        <f t="shared" si="82"/>
        <v/>
      </c>
      <c r="BD68" s="6">
        <f t="shared" si="83"/>
        <v>2</v>
      </c>
      <c r="BE68" s="7">
        <f t="shared" si="157"/>
        <v>2</v>
      </c>
    </row>
    <row r="69" spans="1:57" ht="15.75" customHeight="1" x14ac:dyDescent="0.25">
      <c r="A69" s="226" t="s">
        <v>100</v>
      </c>
      <c r="B69" s="55" t="s">
        <v>17</v>
      </c>
      <c r="C69" s="262" t="s">
        <v>101</v>
      </c>
      <c r="D69" s="231"/>
      <c r="E69" s="4" t="str">
        <f t="shared" si="130"/>
        <v/>
      </c>
      <c r="F69" s="231"/>
      <c r="G69" s="4" t="str">
        <f t="shared" si="131"/>
        <v/>
      </c>
      <c r="H69" s="231"/>
      <c r="I69" s="235"/>
      <c r="J69" s="231"/>
      <c r="K69" s="4" t="str">
        <f t="shared" si="65"/>
        <v/>
      </c>
      <c r="L69" s="231"/>
      <c r="M69" s="4" t="str">
        <f t="shared" si="66"/>
        <v/>
      </c>
      <c r="N69" s="231"/>
      <c r="O69" s="235"/>
      <c r="P69" s="231"/>
      <c r="Q69" s="4" t="str">
        <f t="shared" si="67"/>
        <v/>
      </c>
      <c r="R69" s="231">
        <v>1</v>
      </c>
      <c r="S69" s="4">
        <f t="shared" si="68"/>
        <v>15</v>
      </c>
      <c r="T69" s="231">
        <v>1</v>
      </c>
      <c r="U69" s="235" t="s">
        <v>53</v>
      </c>
      <c r="V69" s="231"/>
      <c r="W69" s="4" t="str">
        <f t="shared" si="69"/>
        <v/>
      </c>
      <c r="X69" s="231"/>
      <c r="Y69" s="4" t="str">
        <f t="shared" si="70"/>
        <v/>
      </c>
      <c r="Z69" s="231"/>
      <c r="AA69" s="235"/>
      <c r="AB69" s="231"/>
      <c r="AC69" s="4" t="str">
        <f t="shared" si="77"/>
        <v/>
      </c>
      <c r="AD69" s="231"/>
      <c r="AE69" s="4" t="str">
        <f t="shared" si="78"/>
        <v/>
      </c>
      <c r="AF69" s="231"/>
      <c r="AG69" s="235"/>
      <c r="AH69" s="231"/>
      <c r="AI69" s="4" t="str">
        <f t="shared" si="71"/>
        <v/>
      </c>
      <c r="AJ69" s="231"/>
      <c r="AK69" s="4" t="str">
        <f t="shared" si="72"/>
        <v/>
      </c>
      <c r="AL69" s="231"/>
      <c r="AM69" s="235"/>
      <c r="AN69" s="231"/>
      <c r="AO69" s="4" t="str">
        <f t="shared" si="73"/>
        <v/>
      </c>
      <c r="AP69" s="231"/>
      <c r="AQ69" s="4" t="str">
        <f t="shared" si="74"/>
        <v/>
      </c>
      <c r="AR69" s="231"/>
      <c r="AS69" s="235"/>
      <c r="AT69" s="231"/>
      <c r="AU69" s="4" t="str">
        <f t="shared" si="75"/>
        <v/>
      </c>
      <c r="AV69" s="231"/>
      <c r="AW69" s="4" t="str">
        <f t="shared" si="76"/>
        <v/>
      </c>
      <c r="AX69" s="231"/>
      <c r="AY69" s="233"/>
      <c r="AZ69" s="5" t="str">
        <f t="shared" si="79"/>
        <v/>
      </c>
      <c r="BA69" s="4" t="str">
        <f t="shared" si="80"/>
        <v/>
      </c>
      <c r="BB69" s="6">
        <f t="shared" si="81"/>
        <v>1</v>
      </c>
      <c r="BC69" s="4">
        <f t="shared" si="82"/>
        <v>15</v>
      </c>
      <c r="BD69" s="6">
        <f>IF(T69+Z69+AF69+AL69+AR69+AX69=0,"",T69+Z69+AF69+AL69+AR69+AX69)</f>
        <v>1</v>
      </c>
      <c r="BE69" s="7">
        <f t="shared" si="157"/>
        <v>1</v>
      </c>
    </row>
    <row r="70" spans="1:57" ht="15.75" customHeight="1" x14ac:dyDescent="0.25">
      <c r="A70" s="226" t="s">
        <v>402</v>
      </c>
      <c r="B70" s="55" t="s">
        <v>17</v>
      </c>
      <c r="C70" s="266" t="s">
        <v>403</v>
      </c>
      <c r="D70" s="231"/>
      <c r="E70" s="4" t="str">
        <f t="shared" si="130"/>
        <v/>
      </c>
      <c r="F70" s="231"/>
      <c r="G70" s="4" t="str">
        <f t="shared" si="131"/>
        <v/>
      </c>
      <c r="H70" s="231"/>
      <c r="I70" s="235"/>
      <c r="J70" s="231">
        <v>1</v>
      </c>
      <c r="K70" s="4">
        <f t="shared" si="65"/>
        <v>15</v>
      </c>
      <c r="L70" s="231">
        <v>1</v>
      </c>
      <c r="M70" s="4">
        <f t="shared" si="66"/>
        <v>15</v>
      </c>
      <c r="N70" s="231">
        <v>2</v>
      </c>
      <c r="O70" s="235" t="s">
        <v>17</v>
      </c>
      <c r="P70" s="231"/>
      <c r="Q70" s="4" t="str">
        <f t="shared" si="67"/>
        <v/>
      </c>
      <c r="R70" s="231"/>
      <c r="S70" s="4" t="str">
        <f t="shared" si="68"/>
        <v/>
      </c>
      <c r="T70" s="231"/>
      <c r="U70" s="235"/>
      <c r="V70" s="231"/>
      <c r="W70" s="4" t="str">
        <f t="shared" si="69"/>
        <v/>
      </c>
      <c r="X70" s="231"/>
      <c r="Y70" s="4" t="str">
        <f t="shared" si="70"/>
        <v/>
      </c>
      <c r="Z70" s="231"/>
      <c r="AA70" s="235"/>
      <c r="AB70" s="231"/>
      <c r="AC70" s="4" t="str">
        <f t="shared" si="77"/>
        <v/>
      </c>
      <c r="AD70" s="231"/>
      <c r="AE70" s="4" t="str">
        <f t="shared" si="78"/>
        <v/>
      </c>
      <c r="AF70" s="231"/>
      <c r="AG70" s="235"/>
      <c r="AH70" s="231"/>
      <c r="AI70" s="4" t="str">
        <f t="shared" si="71"/>
        <v/>
      </c>
      <c r="AJ70" s="231"/>
      <c r="AK70" s="4" t="str">
        <f t="shared" si="72"/>
        <v/>
      </c>
      <c r="AL70" s="231"/>
      <c r="AM70" s="235"/>
      <c r="AN70" s="231"/>
      <c r="AO70" s="4" t="str">
        <f t="shared" si="73"/>
        <v/>
      </c>
      <c r="AP70" s="231"/>
      <c r="AQ70" s="4" t="str">
        <f t="shared" si="74"/>
        <v/>
      </c>
      <c r="AR70" s="231"/>
      <c r="AS70" s="235"/>
      <c r="AT70" s="231"/>
      <c r="AU70" s="4" t="str">
        <f t="shared" si="75"/>
        <v/>
      </c>
      <c r="AV70" s="231"/>
      <c r="AW70" s="4" t="str">
        <f t="shared" si="76"/>
        <v/>
      </c>
      <c r="AX70" s="231"/>
      <c r="AY70" s="233"/>
      <c r="AZ70" s="5">
        <f t="shared" si="79"/>
        <v>1</v>
      </c>
      <c r="BA70" s="4">
        <f t="shared" si="80"/>
        <v>15</v>
      </c>
      <c r="BB70" s="6">
        <f t="shared" si="81"/>
        <v>1</v>
      </c>
      <c r="BC70" s="4">
        <f t="shared" si="82"/>
        <v>15</v>
      </c>
      <c r="BD70" s="6">
        <f t="shared" ref="BD70:BD95" si="158">IF(N70+H70+T70+Z70+AF70+AL70+AR70+AX70=0,"",N70+H70+T70+Z70+AF70+AL70+AR70+AX70)</f>
        <v>2</v>
      </c>
      <c r="BE70" s="7">
        <f t="shared" si="157"/>
        <v>2</v>
      </c>
    </row>
    <row r="71" spans="1:57" ht="15.75" customHeight="1" x14ac:dyDescent="0.25">
      <c r="A71" s="226" t="s">
        <v>405</v>
      </c>
      <c r="B71" s="55" t="s">
        <v>17</v>
      </c>
      <c r="C71" s="227" t="s">
        <v>404</v>
      </c>
      <c r="D71" s="231"/>
      <c r="E71" s="4" t="str">
        <f t="shared" si="130"/>
        <v/>
      </c>
      <c r="F71" s="231"/>
      <c r="G71" s="4" t="str">
        <f t="shared" si="131"/>
        <v/>
      </c>
      <c r="H71" s="231"/>
      <c r="I71" s="235"/>
      <c r="J71" s="231"/>
      <c r="K71" s="4" t="str">
        <f t="shared" si="65"/>
        <v/>
      </c>
      <c r="L71" s="231"/>
      <c r="M71" s="4" t="str">
        <f t="shared" si="66"/>
        <v/>
      </c>
      <c r="N71" s="231"/>
      <c r="O71" s="235"/>
      <c r="P71" s="231">
        <v>1</v>
      </c>
      <c r="Q71" s="4">
        <f t="shared" si="67"/>
        <v>15</v>
      </c>
      <c r="R71" s="231">
        <v>1</v>
      </c>
      <c r="S71" s="4">
        <f t="shared" si="68"/>
        <v>15</v>
      </c>
      <c r="T71" s="231">
        <v>2</v>
      </c>
      <c r="U71" s="235" t="s">
        <v>17</v>
      </c>
      <c r="V71" s="231"/>
      <c r="W71" s="4" t="str">
        <f t="shared" si="69"/>
        <v/>
      </c>
      <c r="X71" s="231"/>
      <c r="Y71" s="4" t="str">
        <f t="shared" si="70"/>
        <v/>
      </c>
      <c r="Z71" s="231"/>
      <c r="AA71" s="235"/>
      <c r="AB71" s="231"/>
      <c r="AC71" s="4" t="str">
        <f t="shared" si="77"/>
        <v/>
      </c>
      <c r="AD71" s="231"/>
      <c r="AE71" s="4" t="str">
        <f t="shared" si="78"/>
        <v/>
      </c>
      <c r="AF71" s="231"/>
      <c r="AG71" s="235"/>
      <c r="AH71" s="231"/>
      <c r="AI71" s="4" t="str">
        <f t="shared" si="71"/>
        <v/>
      </c>
      <c r="AJ71" s="231"/>
      <c r="AK71" s="4" t="str">
        <f t="shared" si="72"/>
        <v/>
      </c>
      <c r="AL71" s="231"/>
      <c r="AM71" s="235"/>
      <c r="AN71" s="231"/>
      <c r="AO71" s="4" t="str">
        <f t="shared" si="73"/>
        <v/>
      </c>
      <c r="AP71" s="231"/>
      <c r="AQ71" s="4" t="str">
        <f t="shared" si="74"/>
        <v/>
      </c>
      <c r="AR71" s="231"/>
      <c r="AS71" s="235"/>
      <c r="AT71" s="231"/>
      <c r="AU71" s="4" t="str">
        <f t="shared" si="75"/>
        <v/>
      </c>
      <c r="AV71" s="231"/>
      <c r="AW71" s="4" t="str">
        <f t="shared" si="76"/>
        <v/>
      </c>
      <c r="AX71" s="231"/>
      <c r="AY71" s="233"/>
      <c r="AZ71" s="5">
        <f t="shared" si="79"/>
        <v>1</v>
      </c>
      <c r="BA71" s="4">
        <f t="shared" si="80"/>
        <v>15</v>
      </c>
      <c r="BB71" s="6">
        <f t="shared" si="81"/>
        <v>1</v>
      </c>
      <c r="BC71" s="4">
        <f t="shared" si="82"/>
        <v>15</v>
      </c>
      <c r="BD71" s="6">
        <f t="shared" si="158"/>
        <v>2</v>
      </c>
      <c r="BE71" s="7">
        <f t="shared" si="157"/>
        <v>2</v>
      </c>
    </row>
    <row r="72" spans="1:57" s="236" customFormat="1" ht="15.75" customHeight="1" x14ac:dyDescent="0.25">
      <c r="A72" s="226" t="s">
        <v>407</v>
      </c>
      <c r="B72" s="55" t="s">
        <v>17</v>
      </c>
      <c r="C72" s="227" t="s">
        <v>527</v>
      </c>
      <c r="D72" s="260"/>
      <c r="E72" s="186" t="str">
        <f t="shared" ref="E72:E73" si="159">IF(D72*15=0,"",D72*15)</f>
        <v/>
      </c>
      <c r="F72" s="260"/>
      <c r="G72" s="186" t="str">
        <f t="shared" ref="G72:G73" si="160">IF(F72*15=0,"",F72*15)</f>
        <v/>
      </c>
      <c r="H72" s="260"/>
      <c r="I72" s="261"/>
      <c r="J72" s="260"/>
      <c r="K72" s="186" t="str">
        <f t="shared" ref="K72:K73" si="161">IF(J72*15=0,"",J72*15)</f>
        <v/>
      </c>
      <c r="L72" s="260"/>
      <c r="M72" s="186" t="str">
        <f t="shared" ref="M72:M73" si="162">IF(L72*15=0,"",L72*15)</f>
        <v/>
      </c>
      <c r="N72" s="260"/>
      <c r="O72" s="261"/>
      <c r="P72" s="260"/>
      <c r="Q72" s="186" t="str">
        <f t="shared" ref="Q72:Q73" si="163">IF(P72*15=0,"",P72*15)</f>
        <v/>
      </c>
      <c r="R72" s="260"/>
      <c r="S72" s="186" t="str">
        <f t="shared" ref="S72:S73" si="164">IF(R72*15=0,"",R72*15)</f>
        <v/>
      </c>
      <c r="T72" s="260"/>
      <c r="U72" s="261"/>
      <c r="V72" s="231">
        <v>1</v>
      </c>
      <c r="W72" s="4">
        <f t="shared" ref="W72:W73" si="165">IF(V72*15=0,"",V72*15)</f>
        <v>15</v>
      </c>
      <c r="X72" s="231"/>
      <c r="Y72" s="4" t="str">
        <f t="shared" ref="Y72:Y73" si="166">IF(X72*15=0,"",X72*15)</f>
        <v/>
      </c>
      <c r="Z72" s="231">
        <v>2</v>
      </c>
      <c r="AA72" s="235" t="s">
        <v>53</v>
      </c>
      <c r="AB72" s="260"/>
      <c r="AC72" s="186" t="str">
        <f t="shared" ref="AC72:AC73" si="167">IF(AB72*15=0,"",AB72*15)</f>
        <v/>
      </c>
      <c r="AD72" s="260"/>
      <c r="AE72" s="186" t="str">
        <f t="shared" ref="AE72:AE73" si="168">IF(AD72*15=0,"",AD72*15)</f>
        <v/>
      </c>
      <c r="AF72" s="260"/>
      <c r="AG72" s="261"/>
      <c r="AH72" s="260"/>
      <c r="AI72" s="186" t="str">
        <f t="shared" ref="AI72:AI73" si="169">IF(AH72*15=0,"",AH72*15)</f>
        <v/>
      </c>
      <c r="AJ72" s="260"/>
      <c r="AK72" s="186" t="str">
        <f t="shared" ref="AK72:AK73" si="170">IF(AJ72*15=0,"",AJ72*15)</f>
        <v/>
      </c>
      <c r="AL72" s="260"/>
      <c r="AM72" s="261"/>
      <c r="AN72" s="231"/>
      <c r="AO72" s="4" t="str">
        <f t="shared" ref="AO72:AO73" si="171">IF(AN72*15=0,"",AN72*15)</f>
        <v/>
      </c>
      <c r="AP72" s="231"/>
      <c r="AQ72" s="4" t="str">
        <f t="shared" ref="AQ72:AQ73" si="172">IF(AP72*15=0,"",AP72*15)</f>
        <v/>
      </c>
      <c r="AR72" s="231"/>
      <c r="AS72" s="235"/>
      <c r="AT72" s="231"/>
      <c r="AU72" s="4" t="str">
        <f t="shared" ref="AU72:AU73" si="173">IF(AT72*15=0,"",AT72*15)</f>
        <v/>
      </c>
      <c r="AV72" s="231"/>
      <c r="AW72" s="4" t="str">
        <f t="shared" ref="AW72:AW73" si="174">IF(AV72*15=0,"",AV72*15)</f>
        <v/>
      </c>
      <c r="AX72" s="231"/>
      <c r="AY72" s="233"/>
      <c r="AZ72" s="5">
        <f t="shared" ref="AZ72:AZ73" si="175">IF(D72+J72+P72+V72+AB72+AH72+AN72+AT72=0,"",D72+J72+P72+V72+AB72+AH72+AN72+AT72)</f>
        <v>1</v>
      </c>
      <c r="BA72" s="4">
        <f t="shared" ref="BA72:BA73" si="176">IF((D72+J72+P72+V72+AB72+AH72+AN72+AT72)*15=0,"",(D72+J72+P72+V72+AB72+AH72+AN72+AT72)*15)</f>
        <v>15</v>
      </c>
      <c r="BB72" s="6" t="str">
        <f t="shared" ref="BB72:BB73" si="177">IF(F72+L72+R72+X72+AD72+AJ72+AP72+AV72=0,"",F72+L72+R72+X72+AD72+AJ72+AP72+AV72)</f>
        <v/>
      </c>
      <c r="BC72" s="4" t="str">
        <f t="shared" ref="BC72:BC73" si="178">IF((L72+F72+R72+X72+AD72+AJ72+AP72+AV72)*15=0,"",(L72+F72+R72+X72+AD72+AJ72+AP72+AV72)*15)</f>
        <v/>
      </c>
      <c r="BD72" s="6">
        <f t="shared" ref="BD72:BD73" si="179">IF(N72+H72+T72+Z72+AF72+AL72+AR72+AX72=0,"",N72+H72+T72+Z72+AF72+AL72+AR72+AX72)</f>
        <v>2</v>
      </c>
      <c r="BE72" s="7">
        <f t="shared" ref="BE72:BE73" si="180">IF(D72+F72+L72+J72+P72+R72+V72+X72+AB72+AD72+AH72+AJ72+AN72+AP72+AT72+AV72=0,"",D72+F72+L72+J72+P72+R72+V72+X72+AB72+AD72+AH72+AJ72+AN72+AP72+AT72+AV72)</f>
        <v>1</v>
      </c>
    </row>
    <row r="73" spans="1:57" s="236" customFormat="1" ht="15.75" customHeight="1" x14ac:dyDescent="0.25">
      <c r="A73" s="226" t="s">
        <v>511</v>
      </c>
      <c r="B73" s="55" t="s">
        <v>17</v>
      </c>
      <c r="C73" s="227" t="s">
        <v>352</v>
      </c>
      <c r="D73" s="260"/>
      <c r="E73" s="186" t="str">
        <f t="shared" si="159"/>
        <v/>
      </c>
      <c r="F73" s="260"/>
      <c r="G73" s="186" t="str">
        <f t="shared" si="160"/>
        <v/>
      </c>
      <c r="H73" s="260"/>
      <c r="I73" s="261"/>
      <c r="J73" s="260"/>
      <c r="K73" s="186" t="str">
        <f t="shared" si="161"/>
        <v/>
      </c>
      <c r="L73" s="260"/>
      <c r="M73" s="186" t="str">
        <f t="shared" si="162"/>
        <v/>
      </c>
      <c r="N73" s="260"/>
      <c r="O73" s="261"/>
      <c r="P73" s="260"/>
      <c r="Q73" s="186" t="str">
        <f t="shared" si="163"/>
        <v/>
      </c>
      <c r="R73" s="260"/>
      <c r="S73" s="186" t="str">
        <f t="shared" si="164"/>
        <v/>
      </c>
      <c r="T73" s="260"/>
      <c r="U73" s="261"/>
      <c r="V73" s="231"/>
      <c r="W73" s="4" t="str">
        <f t="shared" si="165"/>
        <v/>
      </c>
      <c r="X73" s="231"/>
      <c r="Y73" s="4" t="str">
        <f t="shared" si="166"/>
        <v/>
      </c>
      <c r="Z73" s="231"/>
      <c r="AA73" s="235"/>
      <c r="AB73" s="260"/>
      <c r="AC73" s="186" t="str">
        <f t="shared" si="167"/>
        <v/>
      </c>
      <c r="AD73" s="260"/>
      <c r="AE73" s="186" t="str">
        <f t="shared" si="168"/>
        <v/>
      </c>
      <c r="AF73" s="260"/>
      <c r="AG73" s="261"/>
      <c r="AH73" s="260"/>
      <c r="AI73" s="186" t="str">
        <f t="shared" si="169"/>
        <v/>
      </c>
      <c r="AJ73" s="260"/>
      <c r="AK73" s="186" t="str">
        <f t="shared" si="170"/>
        <v/>
      </c>
      <c r="AL73" s="260"/>
      <c r="AM73" s="261"/>
      <c r="AN73" s="231"/>
      <c r="AO73" s="4" t="str">
        <f t="shared" si="171"/>
        <v/>
      </c>
      <c r="AP73" s="231"/>
      <c r="AQ73" s="4" t="str">
        <f t="shared" si="172"/>
        <v/>
      </c>
      <c r="AR73" s="231"/>
      <c r="AS73" s="235"/>
      <c r="AT73" s="231"/>
      <c r="AU73" s="4" t="str">
        <f t="shared" si="173"/>
        <v/>
      </c>
      <c r="AV73" s="231">
        <v>1</v>
      </c>
      <c r="AW73" s="4">
        <f t="shared" si="174"/>
        <v>15</v>
      </c>
      <c r="AX73" s="231">
        <v>2</v>
      </c>
      <c r="AY73" s="233" t="s">
        <v>52</v>
      </c>
      <c r="AZ73" s="5" t="str">
        <f t="shared" si="175"/>
        <v/>
      </c>
      <c r="BA73" s="4" t="str">
        <f t="shared" si="176"/>
        <v/>
      </c>
      <c r="BB73" s="6">
        <f t="shared" si="177"/>
        <v>1</v>
      </c>
      <c r="BC73" s="4">
        <f t="shared" si="178"/>
        <v>15</v>
      </c>
      <c r="BD73" s="6">
        <f t="shared" si="179"/>
        <v>2</v>
      </c>
      <c r="BE73" s="7">
        <f t="shared" si="180"/>
        <v>1</v>
      </c>
    </row>
    <row r="74" spans="1:57" s="236" customFormat="1" ht="15.75" customHeight="1" x14ac:dyDescent="0.25">
      <c r="A74" s="237" t="s">
        <v>184</v>
      </c>
      <c r="B74" s="55" t="s">
        <v>17</v>
      </c>
      <c r="C74" s="238" t="s">
        <v>185</v>
      </c>
      <c r="D74" s="260"/>
      <c r="E74" s="186" t="str">
        <f t="shared" si="130"/>
        <v/>
      </c>
      <c r="F74" s="260"/>
      <c r="G74" s="186" t="str">
        <f t="shared" si="131"/>
        <v/>
      </c>
      <c r="H74" s="260"/>
      <c r="I74" s="261"/>
      <c r="J74" s="260"/>
      <c r="K74" s="186" t="str">
        <f t="shared" si="65"/>
        <v/>
      </c>
      <c r="L74" s="260"/>
      <c r="M74" s="186" t="str">
        <f t="shared" si="66"/>
        <v/>
      </c>
      <c r="N74" s="260"/>
      <c r="O74" s="261"/>
      <c r="P74" s="260"/>
      <c r="Q74" s="186" t="str">
        <f t="shared" si="67"/>
        <v/>
      </c>
      <c r="R74" s="260"/>
      <c r="S74" s="186" t="str">
        <f t="shared" si="68"/>
        <v/>
      </c>
      <c r="T74" s="260"/>
      <c r="U74" s="261"/>
      <c r="V74" s="231"/>
      <c r="W74" s="4" t="str">
        <f t="shared" si="69"/>
        <v/>
      </c>
      <c r="X74" s="231">
        <v>1</v>
      </c>
      <c r="Y74" s="4">
        <f t="shared" si="70"/>
        <v>15</v>
      </c>
      <c r="Z74" s="231">
        <v>1</v>
      </c>
      <c r="AA74" s="235" t="s">
        <v>52</v>
      </c>
      <c r="AB74" s="260"/>
      <c r="AC74" s="186" t="str">
        <f t="shared" si="77"/>
        <v/>
      </c>
      <c r="AD74" s="260"/>
      <c r="AE74" s="186" t="str">
        <f t="shared" si="78"/>
        <v/>
      </c>
      <c r="AF74" s="260"/>
      <c r="AG74" s="261"/>
      <c r="AH74" s="260"/>
      <c r="AI74" s="186" t="str">
        <f t="shared" si="71"/>
        <v/>
      </c>
      <c r="AJ74" s="260"/>
      <c r="AK74" s="186" t="str">
        <f t="shared" si="72"/>
        <v/>
      </c>
      <c r="AL74" s="260"/>
      <c r="AM74" s="261"/>
      <c r="AN74" s="231"/>
      <c r="AO74" s="4" t="str">
        <f t="shared" si="73"/>
        <v/>
      </c>
      <c r="AP74" s="231"/>
      <c r="AQ74" s="4" t="str">
        <f t="shared" si="74"/>
        <v/>
      </c>
      <c r="AR74" s="231"/>
      <c r="AS74" s="235"/>
      <c r="AT74" s="231"/>
      <c r="AU74" s="4" t="str">
        <f t="shared" si="75"/>
        <v/>
      </c>
      <c r="AV74" s="231"/>
      <c r="AW74" s="4" t="str">
        <f t="shared" si="76"/>
        <v/>
      </c>
      <c r="AX74" s="231"/>
      <c r="AY74" s="233"/>
      <c r="AZ74" s="5" t="str">
        <f t="shared" si="79"/>
        <v/>
      </c>
      <c r="BA74" s="4" t="str">
        <f t="shared" si="80"/>
        <v/>
      </c>
      <c r="BB74" s="6">
        <f t="shared" si="81"/>
        <v>1</v>
      </c>
      <c r="BC74" s="4">
        <f t="shared" si="82"/>
        <v>15</v>
      </c>
      <c r="BD74" s="6">
        <f t="shared" si="158"/>
        <v>1</v>
      </c>
      <c r="BE74" s="7">
        <f t="shared" si="157"/>
        <v>1</v>
      </c>
    </row>
    <row r="75" spans="1:57" ht="15.75" customHeight="1" x14ac:dyDescent="0.25">
      <c r="A75" s="226" t="s">
        <v>163</v>
      </c>
      <c r="B75" s="55" t="s">
        <v>17</v>
      </c>
      <c r="C75" s="227" t="s">
        <v>164</v>
      </c>
      <c r="D75" s="231"/>
      <c r="E75" s="4" t="str">
        <f t="shared" si="130"/>
        <v/>
      </c>
      <c r="F75" s="231"/>
      <c r="G75" s="4" t="str">
        <f t="shared" si="131"/>
        <v/>
      </c>
      <c r="H75" s="231"/>
      <c r="I75" s="235"/>
      <c r="J75" s="231"/>
      <c r="K75" s="4" t="str">
        <f t="shared" si="65"/>
        <v/>
      </c>
      <c r="L75" s="231"/>
      <c r="M75" s="4" t="str">
        <f t="shared" si="66"/>
        <v/>
      </c>
      <c r="N75" s="231"/>
      <c r="O75" s="235"/>
      <c r="P75" s="231"/>
      <c r="Q75" s="4" t="str">
        <f t="shared" si="67"/>
        <v/>
      </c>
      <c r="R75" s="231"/>
      <c r="S75" s="4" t="str">
        <f t="shared" si="68"/>
        <v/>
      </c>
      <c r="T75" s="231"/>
      <c r="U75" s="235"/>
      <c r="V75" s="231"/>
      <c r="W75" s="4" t="str">
        <f t="shared" si="69"/>
        <v/>
      </c>
      <c r="X75" s="231">
        <v>2</v>
      </c>
      <c r="Y75" s="4">
        <f t="shared" si="70"/>
        <v>30</v>
      </c>
      <c r="Z75" s="231">
        <v>2</v>
      </c>
      <c r="AA75" s="235" t="s">
        <v>52</v>
      </c>
      <c r="AB75" s="231"/>
      <c r="AC75" s="4" t="str">
        <f t="shared" si="77"/>
        <v/>
      </c>
      <c r="AD75" s="231"/>
      <c r="AE75" s="4" t="str">
        <f t="shared" si="78"/>
        <v/>
      </c>
      <c r="AF75" s="231"/>
      <c r="AG75" s="235"/>
      <c r="AH75" s="231"/>
      <c r="AI75" s="4" t="str">
        <f t="shared" si="71"/>
        <v/>
      </c>
      <c r="AJ75" s="231"/>
      <c r="AK75" s="4" t="str">
        <f t="shared" si="72"/>
        <v/>
      </c>
      <c r="AL75" s="231"/>
      <c r="AM75" s="235"/>
      <c r="AN75" s="231"/>
      <c r="AO75" s="4" t="str">
        <f t="shared" si="73"/>
        <v/>
      </c>
      <c r="AP75" s="231"/>
      <c r="AQ75" s="4" t="str">
        <f t="shared" si="74"/>
        <v/>
      </c>
      <c r="AR75" s="231"/>
      <c r="AS75" s="235"/>
      <c r="AT75" s="231"/>
      <c r="AU75" s="4" t="str">
        <f t="shared" si="75"/>
        <v/>
      </c>
      <c r="AV75" s="231"/>
      <c r="AW75" s="4" t="str">
        <f t="shared" si="76"/>
        <v/>
      </c>
      <c r="AX75" s="231"/>
      <c r="AY75" s="233"/>
      <c r="AZ75" s="5" t="str">
        <f t="shared" si="79"/>
        <v/>
      </c>
      <c r="BA75" s="4" t="str">
        <f t="shared" si="80"/>
        <v/>
      </c>
      <c r="BB75" s="6">
        <f t="shared" si="81"/>
        <v>2</v>
      </c>
      <c r="BC75" s="4">
        <f t="shared" si="82"/>
        <v>30</v>
      </c>
      <c r="BD75" s="6">
        <f t="shared" si="158"/>
        <v>2</v>
      </c>
      <c r="BE75" s="7">
        <f t="shared" si="157"/>
        <v>2</v>
      </c>
    </row>
    <row r="76" spans="1:57" ht="15.75" customHeight="1" x14ac:dyDescent="0.25">
      <c r="A76" s="226" t="s">
        <v>102</v>
      </c>
      <c r="B76" s="55" t="s">
        <v>17</v>
      </c>
      <c r="C76" s="262" t="s">
        <v>103</v>
      </c>
      <c r="D76" s="231"/>
      <c r="E76" s="4" t="str">
        <f t="shared" si="130"/>
        <v/>
      </c>
      <c r="F76" s="231"/>
      <c r="G76" s="4" t="str">
        <f t="shared" si="131"/>
        <v/>
      </c>
      <c r="H76" s="231"/>
      <c r="I76" s="235"/>
      <c r="J76" s="231"/>
      <c r="K76" s="4" t="str">
        <f t="shared" si="65"/>
        <v/>
      </c>
      <c r="L76" s="231"/>
      <c r="M76" s="4" t="str">
        <f t="shared" si="66"/>
        <v/>
      </c>
      <c r="N76" s="231"/>
      <c r="O76" s="235"/>
      <c r="P76" s="231"/>
      <c r="Q76" s="4" t="str">
        <f t="shared" si="67"/>
        <v/>
      </c>
      <c r="R76" s="231"/>
      <c r="S76" s="4" t="str">
        <f t="shared" si="68"/>
        <v/>
      </c>
      <c r="T76" s="231"/>
      <c r="U76" s="235"/>
      <c r="V76" s="231"/>
      <c r="W76" s="4" t="str">
        <f t="shared" si="69"/>
        <v/>
      </c>
      <c r="X76" s="231"/>
      <c r="Y76" s="4" t="str">
        <f t="shared" si="70"/>
        <v/>
      </c>
      <c r="Z76" s="231"/>
      <c r="AA76" s="235"/>
      <c r="AB76" s="231"/>
      <c r="AC76" s="4" t="str">
        <f t="shared" si="77"/>
        <v/>
      </c>
      <c r="AD76" s="231"/>
      <c r="AE76" s="4" t="str">
        <f t="shared" si="78"/>
        <v/>
      </c>
      <c r="AF76" s="231"/>
      <c r="AG76" s="235"/>
      <c r="AH76" s="231"/>
      <c r="AI76" s="4" t="str">
        <f t="shared" si="71"/>
        <v/>
      </c>
      <c r="AJ76" s="231">
        <v>1</v>
      </c>
      <c r="AK76" s="4">
        <f t="shared" si="72"/>
        <v>15</v>
      </c>
      <c r="AL76" s="231">
        <v>1</v>
      </c>
      <c r="AM76" s="235" t="s">
        <v>53</v>
      </c>
      <c r="AN76" s="231"/>
      <c r="AO76" s="4" t="str">
        <f t="shared" si="73"/>
        <v/>
      </c>
      <c r="AP76" s="231"/>
      <c r="AQ76" s="4" t="str">
        <f t="shared" si="74"/>
        <v/>
      </c>
      <c r="AR76" s="231"/>
      <c r="AS76" s="235"/>
      <c r="AT76" s="231"/>
      <c r="AU76" s="4" t="str">
        <f t="shared" si="75"/>
        <v/>
      </c>
      <c r="AV76" s="231"/>
      <c r="AW76" s="4" t="str">
        <f t="shared" si="76"/>
        <v/>
      </c>
      <c r="AX76" s="231"/>
      <c r="AY76" s="233"/>
      <c r="AZ76" s="5" t="str">
        <f t="shared" si="79"/>
        <v/>
      </c>
      <c r="BA76" s="4" t="str">
        <f t="shared" si="80"/>
        <v/>
      </c>
      <c r="BB76" s="6">
        <f t="shared" si="81"/>
        <v>1</v>
      </c>
      <c r="BC76" s="4">
        <f t="shared" si="82"/>
        <v>15</v>
      </c>
      <c r="BD76" s="6">
        <f t="shared" si="158"/>
        <v>1</v>
      </c>
      <c r="BE76" s="7">
        <f t="shared" si="157"/>
        <v>1</v>
      </c>
    </row>
    <row r="77" spans="1:57" ht="15.75" customHeight="1" x14ac:dyDescent="0.25">
      <c r="A77" s="226" t="s">
        <v>104</v>
      </c>
      <c r="B77" s="55" t="s">
        <v>17</v>
      </c>
      <c r="C77" s="262" t="s">
        <v>105</v>
      </c>
      <c r="D77" s="231"/>
      <c r="E77" s="4" t="str">
        <f t="shared" si="130"/>
        <v/>
      </c>
      <c r="F77" s="231"/>
      <c r="G77" s="4" t="str">
        <f t="shared" si="131"/>
        <v/>
      </c>
      <c r="H77" s="231"/>
      <c r="I77" s="235"/>
      <c r="J77" s="231"/>
      <c r="K77" s="4" t="str">
        <f t="shared" si="65"/>
        <v/>
      </c>
      <c r="L77" s="231"/>
      <c r="M77" s="4" t="str">
        <f t="shared" si="66"/>
        <v/>
      </c>
      <c r="N77" s="231"/>
      <c r="O77" s="235"/>
      <c r="P77" s="231"/>
      <c r="Q77" s="4" t="str">
        <f t="shared" si="67"/>
        <v/>
      </c>
      <c r="R77" s="231"/>
      <c r="S77" s="4" t="str">
        <f t="shared" si="68"/>
        <v/>
      </c>
      <c r="T77" s="231"/>
      <c r="U77" s="235"/>
      <c r="V77" s="231"/>
      <c r="W77" s="4" t="str">
        <f t="shared" si="69"/>
        <v/>
      </c>
      <c r="X77" s="231"/>
      <c r="Y77" s="4" t="str">
        <f t="shared" si="70"/>
        <v/>
      </c>
      <c r="Z77" s="231"/>
      <c r="AA77" s="235"/>
      <c r="AB77" s="231"/>
      <c r="AC77" s="4" t="str">
        <f t="shared" si="77"/>
        <v/>
      </c>
      <c r="AD77" s="231">
        <v>1</v>
      </c>
      <c r="AE77" s="4">
        <f t="shared" si="78"/>
        <v>15</v>
      </c>
      <c r="AF77" s="231">
        <v>1</v>
      </c>
      <c r="AG77" s="235" t="s">
        <v>52</v>
      </c>
      <c r="AH77" s="231"/>
      <c r="AI77" s="4" t="str">
        <f t="shared" si="71"/>
        <v/>
      </c>
      <c r="AJ77" s="231"/>
      <c r="AK77" s="4" t="str">
        <f t="shared" si="72"/>
        <v/>
      </c>
      <c r="AL77" s="231"/>
      <c r="AM77" s="235"/>
      <c r="AN77" s="231"/>
      <c r="AO77" s="4" t="str">
        <f t="shared" si="73"/>
        <v/>
      </c>
      <c r="AP77" s="231"/>
      <c r="AQ77" s="4" t="str">
        <f t="shared" si="74"/>
        <v/>
      </c>
      <c r="AR77" s="231"/>
      <c r="AS77" s="235"/>
      <c r="AT77" s="231"/>
      <c r="AU77" s="4" t="str">
        <f t="shared" si="75"/>
        <v/>
      </c>
      <c r="AV77" s="231"/>
      <c r="AW77" s="4" t="str">
        <f t="shared" si="76"/>
        <v/>
      </c>
      <c r="AX77" s="231"/>
      <c r="AY77" s="233"/>
      <c r="AZ77" s="5" t="str">
        <f t="shared" si="79"/>
        <v/>
      </c>
      <c r="BA77" s="4" t="str">
        <f t="shared" si="80"/>
        <v/>
      </c>
      <c r="BB77" s="6">
        <f t="shared" si="81"/>
        <v>1</v>
      </c>
      <c r="BC77" s="4">
        <f t="shared" si="82"/>
        <v>15</v>
      </c>
      <c r="BD77" s="6">
        <f t="shared" si="158"/>
        <v>1</v>
      </c>
      <c r="BE77" s="7">
        <f t="shared" si="157"/>
        <v>1</v>
      </c>
    </row>
    <row r="78" spans="1:57" ht="15.75" customHeight="1" x14ac:dyDescent="0.25">
      <c r="A78" s="226" t="s">
        <v>408</v>
      </c>
      <c r="B78" s="55" t="s">
        <v>17</v>
      </c>
      <c r="C78" s="227" t="s">
        <v>165</v>
      </c>
      <c r="D78" s="231"/>
      <c r="E78" s="4" t="str">
        <f t="shared" si="130"/>
        <v/>
      </c>
      <c r="F78" s="231"/>
      <c r="G78" s="4" t="str">
        <f t="shared" si="131"/>
        <v/>
      </c>
      <c r="H78" s="231"/>
      <c r="I78" s="235"/>
      <c r="J78" s="231"/>
      <c r="K78" s="4" t="str">
        <f t="shared" si="65"/>
        <v/>
      </c>
      <c r="L78" s="231">
        <v>2</v>
      </c>
      <c r="M78" s="4">
        <f t="shared" si="66"/>
        <v>30</v>
      </c>
      <c r="N78" s="231">
        <v>2</v>
      </c>
      <c r="O78" s="235" t="s">
        <v>52</v>
      </c>
      <c r="P78" s="231"/>
      <c r="Q78" s="4" t="str">
        <f t="shared" si="67"/>
        <v/>
      </c>
      <c r="R78" s="231"/>
      <c r="S78" s="4" t="str">
        <f t="shared" si="68"/>
        <v/>
      </c>
      <c r="T78" s="231"/>
      <c r="U78" s="235"/>
      <c r="V78" s="231"/>
      <c r="W78" s="4" t="str">
        <f t="shared" si="69"/>
        <v/>
      </c>
      <c r="X78" s="231"/>
      <c r="Y78" s="4" t="str">
        <f t="shared" si="70"/>
        <v/>
      </c>
      <c r="Z78" s="231"/>
      <c r="AA78" s="235"/>
      <c r="AB78" s="231"/>
      <c r="AC78" s="4" t="str">
        <f t="shared" si="77"/>
        <v/>
      </c>
      <c r="AD78" s="231"/>
      <c r="AE78" s="4" t="str">
        <f t="shared" si="78"/>
        <v/>
      </c>
      <c r="AF78" s="231"/>
      <c r="AG78" s="235"/>
      <c r="AH78" s="231"/>
      <c r="AI78" s="4" t="str">
        <f t="shared" si="71"/>
        <v/>
      </c>
      <c r="AJ78" s="231"/>
      <c r="AK78" s="4" t="str">
        <f t="shared" si="72"/>
        <v/>
      </c>
      <c r="AL78" s="231"/>
      <c r="AM78" s="235"/>
      <c r="AN78" s="231"/>
      <c r="AO78" s="4" t="str">
        <f t="shared" si="73"/>
        <v/>
      </c>
      <c r="AP78" s="231"/>
      <c r="AQ78" s="4" t="str">
        <f t="shared" si="74"/>
        <v/>
      </c>
      <c r="AR78" s="231"/>
      <c r="AS78" s="235"/>
      <c r="AT78" s="231"/>
      <c r="AU78" s="4" t="str">
        <f t="shared" si="75"/>
        <v/>
      </c>
      <c r="AV78" s="231"/>
      <c r="AW78" s="4" t="str">
        <f t="shared" si="76"/>
        <v/>
      </c>
      <c r="AX78" s="231"/>
      <c r="AY78" s="233"/>
      <c r="AZ78" s="5" t="str">
        <f t="shared" si="79"/>
        <v/>
      </c>
      <c r="BA78" s="4" t="str">
        <f t="shared" si="80"/>
        <v/>
      </c>
      <c r="BB78" s="6">
        <f t="shared" si="81"/>
        <v>2</v>
      </c>
      <c r="BC78" s="4">
        <f t="shared" si="82"/>
        <v>30</v>
      </c>
      <c r="BD78" s="6">
        <f t="shared" si="158"/>
        <v>2</v>
      </c>
      <c r="BE78" s="7">
        <f t="shared" si="157"/>
        <v>2</v>
      </c>
    </row>
    <row r="79" spans="1:57" ht="15.75" customHeight="1" x14ac:dyDescent="0.25">
      <c r="A79" s="226" t="s">
        <v>409</v>
      </c>
      <c r="B79" s="55" t="s">
        <v>17</v>
      </c>
      <c r="C79" s="227" t="s">
        <v>166</v>
      </c>
      <c r="D79" s="231"/>
      <c r="E79" s="4" t="str">
        <f t="shared" si="130"/>
        <v/>
      </c>
      <c r="F79" s="231"/>
      <c r="G79" s="4" t="str">
        <f t="shared" si="131"/>
        <v/>
      </c>
      <c r="H79" s="231"/>
      <c r="I79" s="235"/>
      <c r="J79" s="231"/>
      <c r="K79" s="4" t="str">
        <f t="shared" si="65"/>
        <v/>
      </c>
      <c r="L79" s="231"/>
      <c r="M79" s="4" t="str">
        <f t="shared" si="66"/>
        <v/>
      </c>
      <c r="N79" s="231"/>
      <c r="O79" s="235"/>
      <c r="P79" s="231"/>
      <c r="Q79" s="4" t="str">
        <f t="shared" si="67"/>
        <v/>
      </c>
      <c r="R79" s="231">
        <v>2</v>
      </c>
      <c r="S79" s="4">
        <f t="shared" si="68"/>
        <v>30</v>
      </c>
      <c r="T79" s="231">
        <v>2</v>
      </c>
      <c r="U79" s="235" t="s">
        <v>52</v>
      </c>
      <c r="V79" s="231"/>
      <c r="W79" s="4" t="str">
        <f t="shared" si="69"/>
        <v/>
      </c>
      <c r="X79" s="231"/>
      <c r="Y79" s="4" t="str">
        <f t="shared" si="70"/>
        <v/>
      </c>
      <c r="Z79" s="231"/>
      <c r="AA79" s="235"/>
      <c r="AB79" s="231"/>
      <c r="AC79" s="4" t="str">
        <f t="shared" si="77"/>
        <v/>
      </c>
      <c r="AD79" s="231"/>
      <c r="AE79" s="4" t="str">
        <f t="shared" si="78"/>
        <v/>
      </c>
      <c r="AF79" s="231"/>
      <c r="AG79" s="235"/>
      <c r="AH79" s="231"/>
      <c r="AI79" s="4" t="str">
        <f t="shared" si="71"/>
        <v/>
      </c>
      <c r="AJ79" s="231"/>
      <c r="AK79" s="4" t="str">
        <f t="shared" si="72"/>
        <v/>
      </c>
      <c r="AL79" s="231"/>
      <c r="AM79" s="235"/>
      <c r="AN79" s="231"/>
      <c r="AO79" s="4" t="str">
        <f t="shared" si="73"/>
        <v/>
      </c>
      <c r="AP79" s="231"/>
      <c r="AQ79" s="4" t="str">
        <f t="shared" si="74"/>
        <v/>
      </c>
      <c r="AR79" s="231"/>
      <c r="AS79" s="235"/>
      <c r="AT79" s="231"/>
      <c r="AU79" s="4" t="str">
        <f t="shared" si="75"/>
        <v/>
      </c>
      <c r="AV79" s="231"/>
      <c r="AW79" s="4" t="str">
        <f t="shared" si="76"/>
        <v/>
      </c>
      <c r="AX79" s="231"/>
      <c r="AY79" s="233"/>
      <c r="AZ79" s="5" t="str">
        <f t="shared" si="79"/>
        <v/>
      </c>
      <c r="BA79" s="4" t="str">
        <f t="shared" si="80"/>
        <v/>
      </c>
      <c r="BB79" s="6">
        <f t="shared" si="81"/>
        <v>2</v>
      </c>
      <c r="BC79" s="4">
        <f t="shared" si="82"/>
        <v>30</v>
      </c>
      <c r="BD79" s="6">
        <f t="shared" si="158"/>
        <v>2</v>
      </c>
      <c r="BE79" s="7">
        <f t="shared" si="157"/>
        <v>2</v>
      </c>
    </row>
    <row r="80" spans="1:57" ht="15.75" customHeight="1" x14ac:dyDescent="0.25">
      <c r="A80" s="226" t="s">
        <v>410</v>
      </c>
      <c r="B80" s="55" t="s">
        <v>17</v>
      </c>
      <c r="C80" s="227" t="s">
        <v>167</v>
      </c>
      <c r="D80" s="231"/>
      <c r="E80" s="4" t="str">
        <f t="shared" si="130"/>
        <v/>
      </c>
      <c r="F80" s="231"/>
      <c r="G80" s="4" t="str">
        <f t="shared" si="131"/>
        <v/>
      </c>
      <c r="H80" s="231"/>
      <c r="I80" s="235"/>
      <c r="J80" s="231"/>
      <c r="K80" s="4" t="str">
        <f t="shared" si="65"/>
        <v/>
      </c>
      <c r="L80" s="231"/>
      <c r="M80" s="4" t="str">
        <f t="shared" si="66"/>
        <v/>
      </c>
      <c r="N80" s="231"/>
      <c r="O80" s="235"/>
      <c r="P80" s="231"/>
      <c r="Q80" s="4" t="str">
        <f t="shared" si="67"/>
        <v/>
      </c>
      <c r="R80" s="231"/>
      <c r="S80" s="4" t="str">
        <f t="shared" si="68"/>
        <v/>
      </c>
      <c r="T80" s="231"/>
      <c r="U80" s="235"/>
      <c r="V80" s="231"/>
      <c r="W80" s="4" t="str">
        <f t="shared" si="69"/>
        <v/>
      </c>
      <c r="X80" s="231">
        <v>2</v>
      </c>
      <c r="Y80" s="4">
        <f t="shared" si="70"/>
        <v>30</v>
      </c>
      <c r="Z80" s="231">
        <v>2</v>
      </c>
      <c r="AA80" s="235" t="s">
        <v>52</v>
      </c>
      <c r="AB80" s="231"/>
      <c r="AC80" s="4" t="str">
        <f t="shared" si="77"/>
        <v/>
      </c>
      <c r="AD80" s="231"/>
      <c r="AE80" s="4" t="str">
        <f t="shared" si="78"/>
        <v/>
      </c>
      <c r="AF80" s="231"/>
      <c r="AG80" s="235"/>
      <c r="AH80" s="231"/>
      <c r="AI80" s="4" t="str">
        <f t="shared" si="71"/>
        <v/>
      </c>
      <c r="AJ80" s="231"/>
      <c r="AK80" s="4" t="str">
        <f t="shared" si="72"/>
        <v/>
      </c>
      <c r="AL80" s="231"/>
      <c r="AM80" s="235"/>
      <c r="AN80" s="231"/>
      <c r="AO80" s="4" t="str">
        <f t="shared" si="73"/>
        <v/>
      </c>
      <c r="AP80" s="231"/>
      <c r="AQ80" s="4" t="str">
        <f t="shared" si="74"/>
        <v/>
      </c>
      <c r="AR80" s="231"/>
      <c r="AS80" s="235"/>
      <c r="AT80" s="231"/>
      <c r="AU80" s="4" t="str">
        <f t="shared" si="75"/>
        <v/>
      </c>
      <c r="AV80" s="231"/>
      <c r="AW80" s="4" t="str">
        <f t="shared" si="76"/>
        <v/>
      </c>
      <c r="AX80" s="231"/>
      <c r="AY80" s="233"/>
      <c r="AZ80" s="5" t="str">
        <f t="shared" si="79"/>
        <v/>
      </c>
      <c r="BA80" s="4" t="str">
        <f t="shared" si="80"/>
        <v/>
      </c>
      <c r="BB80" s="6">
        <f t="shared" si="81"/>
        <v>2</v>
      </c>
      <c r="BC80" s="4">
        <f t="shared" si="82"/>
        <v>30</v>
      </c>
      <c r="BD80" s="6">
        <f t="shared" si="158"/>
        <v>2</v>
      </c>
      <c r="BE80" s="7">
        <f t="shared" si="157"/>
        <v>2</v>
      </c>
    </row>
    <row r="81" spans="1:57" ht="15.75" customHeight="1" x14ac:dyDescent="0.25">
      <c r="A81" s="226" t="s">
        <v>411</v>
      </c>
      <c r="B81" s="55" t="s">
        <v>17</v>
      </c>
      <c r="C81" s="227" t="s">
        <v>168</v>
      </c>
      <c r="D81" s="231"/>
      <c r="E81" s="4" t="str">
        <f t="shared" si="130"/>
        <v/>
      </c>
      <c r="F81" s="231"/>
      <c r="G81" s="4" t="str">
        <f t="shared" si="131"/>
        <v/>
      </c>
      <c r="H81" s="231"/>
      <c r="I81" s="235"/>
      <c r="J81" s="231"/>
      <c r="K81" s="4" t="str">
        <f t="shared" si="65"/>
        <v/>
      </c>
      <c r="L81" s="231"/>
      <c r="M81" s="4" t="str">
        <f t="shared" si="66"/>
        <v/>
      </c>
      <c r="N81" s="231"/>
      <c r="O81" s="235"/>
      <c r="P81" s="231"/>
      <c r="Q81" s="4" t="str">
        <f t="shared" si="67"/>
        <v/>
      </c>
      <c r="R81" s="231"/>
      <c r="S81" s="4" t="str">
        <f t="shared" si="68"/>
        <v/>
      </c>
      <c r="T81" s="231"/>
      <c r="U81" s="235"/>
      <c r="V81" s="231"/>
      <c r="W81" s="4" t="str">
        <f t="shared" si="69"/>
        <v/>
      </c>
      <c r="X81" s="231"/>
      <c r="Y81" s="4" t="str">
        <f t="shared" si="70"/>
        <v/>
      </c>
      <c r="Z81" s="231"/>
      <c r="AA81" s="235"/>
      <c r="AB81" s="231"/>
      <c r="AC81" s="4" t="str">
        <f t="shared" si="77"/>
        <v/>
      </c>
      <c r="AD81" s="231">
        <v>2</v>
      </c>
      <c r="AE81" s="4">
        <f t="shared" si="78"/>
        <v>30</v>
      </c>
      <c r="AF81" s="231">
        <v>2</v>
      </c>
      <c r="AG81" s="235" t="s">
        <v>52</v>
      </c>
      <c r="AH81" s="231"/>
      <c r="AI81" s="4" t="str">
        <f t="shared" si="71"/>
        <v/>
      </c>
      <c r="AJ81" s="231"/>
      <c r="AK81" s="4" t="str">
        <f t="shared" si="72"/>
        <v/>
      </c>
      <c r="AL81" s="231"/>
      <c r="AM81" s="235"/>
      <c r="AN81" s="231"/>
      <c r="AO81" s="4" t="str">
        <f t="shared" si="73"/>
        <v/>
      </c>
      <c r="AP81" s="231"/>
      <c r="AQ81" s="4" t="str">
        <f t="shared" si="74"/>
        <v/>
      </c>
      <c r="AR81" s="231"/>
      <c r="AS81" s="235"/>
      <c r="AT81" s="231"/>
      <c r="AU81" s="4" t="str">
        <f t="shared" si="75"/>
        <v/>
      </c>
      <c r="AV81" s="231"/>
      <c r="AW81" s="4" t="str">
        <f t="shared" si="76"/>
        <v/>
      </c>
      <c r="AX81" s="231"/>
      <c r="AY81" s="233"/>
      <c r="AZ81" s="5" t="str">
        <f t="shared" si="79"/>
        <v/>
      </c>
      <c r="BA81" s="4" t="str">
        <f t="shared" si="80"/>
        <v/>
      </c>
      <c r="BB81" s="6">
        <f t="shared" si="81"/>
        <v>2</v>
      </c>
      <c r="BC81" s="4">
        <f t="shared" si="82"/>
        <v>30</v>
      </c>
      <c r="BD81" s="6">
        <f t="shared" si="158"/>
        <v>2</v>
      </c>
      <c r="BE81" s="7">
        <f t="shared" si="157"/>
        <v>2</v>
      </c>
    </row>
    <row r="82" spans="1:57" ht="15.75" customHeight="1" x14ac:dyDescent="0.25">
      <c r="A82" s="226" t="s">
        <v>412</v>
      </c>
      <c r="B82" s="55" t="s">
        <v>17</v>
      </c>
      <c r="C82" s="227" t="s">
        <v>169</v>
      </c>
      <c r="D82" s="231"/>
      <c r="E82" s="4" t="str">
        <f t="shared" si="130"/>
        <v/>
      </c>
      <c r="F82" s="231"/>
      <c r="G82" s="4" t="str">
        <f t="shared" si="131"/>
        <v/>
      </c>
      <c r="H82" s="231"/>
      <c r="I82" s="235"/>
      <c r="J82" s="231"/>
      <c r="K82" s="4" t="str">
        <f t="shared" si="65"/>
        <v/>
      </c>
      <c r="L82" s="231"/>
      <c r="M82" s="4" t="str">
        <f t="shared" si="66"/>
        <v/>
      </c>
      <c r="N82" s="231"/>
      <c r="O82" s="235"/>
      <c r="P82" s="231"/>
      <c r="Q82" s="4" t="str">
        <f t="shared" si="67"/>
        <v/>
      </c>
      <c r="R82" s="231"/>
      <c r="S82" s="4" t="str">
        <f t="shared" si="68"/>
        <v/>
      </c>
      <c r="T82" s="231"/>
      <c r="U82" s="235"/>
      <c r="V82" s="231"/>
      <c r="W82" s="4" t="str">
        <f t="shared" si="69"/>
        <v/>
      </c>
      <c r="X82" s="231"/>
      <c r="Y82" s="4" t="str">
        <f t="shared" si="70"/>
        <v/>
      </c>
      <c r="Z82" s="231"/>
      <c r="AA82" s="235"/>
      <c r="AB82" s="231"/>
      <c r="AC82" s="4" t="str">
        <f t="shared" si="77"/>
        <v/>
      </c>
      <c r="AD82" s="231"/>
      <c r="AE82" s="4" t="str">
        <f t="shared" si="78"/>
        <v/>
      </c>
      <c r="AF82" s="231"/>
      <c r="AG82" s="235"/>
      <c r="AH82" s="231"/>
      <c r="AI82" s="4" t="str">
        <f t="shared" si="71"/>
        <v/>
      </c>
      <c r="AJ82" s="231">
        <v>2</v>
      </c>
      <c r="AK82" s="4">
        <f t="shared" si="72"/>
        <v>30</v>
      </c>
      <c r="AL82" s="231">
        <v>2</v>
      </c>
      <c r="AM82" s="235" t="s">
        <v>52</v>
      </c>
      <c r="AN82" s="231"/>
      <c r="AO82" s="4" t="str">
        <f t="shared" si="73"/>
        <v/>
      </c>
      <c r="AP82" s="231"/>
      <c r="AQ82" s="4" t="str">
        <f t="shared" si="74"/>
        <v/>
      </c>
      <c r="AR82" s="231"/>
      <c r="AS82" s="235"/>
      <c r="AT82" s="231"/>
      <c r="AU82" s="4" t="str">
        <f t="shared" si="75"/>
        <v/>
      </c>
      <c r="AV82" s="231"/>
      <c r="AW82" s="4" t="str">
        <f t="shared" si="76"/>
        <v/>
      </c>
      <c r="AX82" s="231"/>
      <c r="AY82" s="233"/>
      <c r="AZ82" s="5" t="str">
        <f t="shared" si="79"/>
        <v/>
      </c>
      <c r="BA82" s="4" t="str">
        <f t="shared" si="80"/>
        <v/>
      </c>
      <c r="BB82" s="6">
        <f t="shared" si="81"/>
        <v>2</v>
      </c>
      <c r="BC82" s="4">
        <f t="shared" si="82"/>
        <v>30</v>
      </c>
      <c r="BD82" s="6">
        <f t="shared" si="158"/>
        <v>2</v>
      </c>
      <c r="BE82" s="7">
        <f t="shared" ref="BE82:BE95" si="181">IF(D82+F82+L82+J82+P82+R82+V82+X82+AB82+AD82+AH82+AJ82+AN82+AP82+AT82+AV82=0,"",D82+F82+L82+J82+P82+R82+V82+X82+AB82+AD82+AH82+AJ82+AN82+AP82+AT82+AV82)</f>
        <v>2</v>
      </c>
    </row>
    <row r="83" spans="1:57" s="236" customFormat="1" ht="15.75" customHeight="1" x14ac:dyDescent="0.25">
      <c r="A83" s="226" t="s">
        <v>413</v>
      </c>
      <c r="B83" s="55" t="s">
        <v>17</v>
      </c>
      <c r="C83" s="227" t="s">
        <v>344</v>
      </c>
      <c r="D83" s="260"/>
      <c r="E83" s="186" t="str">
        <f t="shared" si="130"/>
        <v/>
      </c>
      <c r="F83" s="260"/>
      <c r="G83" s="186" t="str">
        <f t="shared" si="131"/>
        <v/>
      </c>
      <c r="H83" s="260"/>
      <c r="I83" s="261"/>
      <c r="J83" s="260"/>
      <c r="K83" s="186" t="str">
        <f t="shared" si="65"/>
        <v/>
      </c>
      <c r="L83" s="260"/>
      <c r="M83" s="186" t="str">
        <f t="shared" si="66"/>
        <v/>
      </c>
      <c r="N83" s="260"/>
      <c r="O83" s="261"/>
      <c r="P83" s="260"/>
      <c r="Q83" s="186" t="str">
        <f t="shared" si="67"/>
        <v/>
      </c>
      <c r="R83" s="260"/>
      <c r="S83" s="186" t="str">
        <f t="shared" si="68"/>
        <v/>
      </c>
      <c r="T83" s="260"/>
      <c r="U83" s="261"/>
      <c r="V83" s="260"/>
      <c r="W83" s="186" t="str">
        <f t="shared" si="69"/>
        <v/>
      </c>
      <c r="X83" s="260"/>
      <c r="Y83" s="186" t="str">
        <f t="shared" si="70"/>
        <v/>
      </c>
      <c r="Z83" s="260"/>
      <c r="AA83" s="261"/>
      <c r="AB83" s="260"/>
      <c r="AC83" s="186" t="str">
        <f t="shared" si="77"/>
        <v/>
      </c>
      <c r="AD83" s="260"/>
      <c r="AE83" s="186" t="str">
        <f t="shared" si="78"/>
        <v/>
      </c>
      <c r="AF83" s="260"/>
      <c r="AG83" s="261"/>
      <c r="AH83" s="260"/>
      <c r="AI83" s="186" t="str">
        <f t="shared" si="71"/>
        <v/>
      </c>
      <c r="AJ83" s="260"/>
      <c r="AK83" s="186" t="str">
        <f t="shared" si="72"/>
        <v/>
      </c>
      <c r="AL83" s="260"/>
      <c r="AM83" s="261"/>
      <c r="AN83" s="231"/>
      <c r="AO83" s="4" t="str">
        <f t="shared" si="73"/>
        <v/>
      </c>
      <c r="AP83" s="231">
        <v>2</v>
      </c>
      <c r="AQ83" s="4">
        <f t="shared" si="74"/>
        <v>30</v>
      </c>
      <c r="AR83" s="231">
        <v>2</v>
      </c>
      <c r="AS83" s="235" t="s">
        <v>52</v>
      </c>
      <c r="AT83" s="231"/>
      <c r="AU83" s="4" t="str">
        <f t="shared" si="75"/>
        <v/>
      </c>
      <c r="AV83" s="231"/>
      <c r="AW83" s="4" t="str">
        <f t="shared" si="76"/>
        <v/>
      </c>
      <c r="AX83" s="231"/>
      <c r="AY83" s="233"/>
      <c r="AZ83" s="5" t="str">
        <f t="shared" si="79"/>
        <v/>
      </c>
      <c r="BA83" s="4" t="str">
        <f t="shared" si="80"/>
        <v/>
      </c>
      <c r="BB83" s="6">
        <f t="shared" si="81"/>
        <v>2</v>
      </c>
      <c r="BC83" s="4">
        <f t="shared" si="82"/>
        <v>30</v>
      </c>
      <c r="BD83" s="6">
        <f t="shared" si="158"/>
        <v>2</v>
      </c>
      <c r="BE83" s="7">
        <f t="shared" si="157"/>
        <v>2</v>
      </c>
    </row>
    <row r="84" spans="1:57" s="236" customFormat="1" ht="15.75" customHeight="1" x14ac:dyDescent="0.25">
      <c r="A84" s="226" t="s">
        <v>414</v>
      </c>
      <c r="B84" s="55" t="s">
        <v>17</v>
      </c>
      <c r="C84" s="227" t="s">
        <v>345</v>
      </c>
      <c r="D84" s="260"/>
      <c r="E84" s="186" t="str">
        <f t="shared" si="130"/>
        <v/>
      </c>
      <c r="F84" s="260"/>
      <c r="G84" s="186" t="str">
        <f t="shared" si="131"/>
        <v/>
      </c>
      <c r="H84" s="260"/>
      <c r="I84" s="261"/>
      <c r="J84" s="260"/>
      <c r="K84" s="186" t="str">
        <f t="shared" si="65"/>
        <v/>
      </c>
      <c r="L84" s="260"/>
      <c r="M84" s="186" t="str">
        <f t="shared" si="66"/>
        <v/>
      </c>
      <c r="N84" s="260"/>
      <c r="O84" s="261"/>
      <c r="P84" s="260"/>
      <c r="Q84" s="186" t="str">
        <f t="shared" si="67"/>
        <v/>
      </c>
      <c r="R84" s="260"/>
      <c r="S84" s="186" t="str">
        <f t="shared" si="68"/>
        <v/>
      </c>
      <c r="T84" s="260"/>
      <c r="U84" s="261"/>
      <c r="V84" s="260"/>
      <c r="W84" s="186" t="str">
        <f t="shared" si="69"/>
        <v/>
      </c>
      <c r="X84" s="260"/>
      <c r="Y84" s="186" t="str">
        <f t="shared" si="70"/>
        <v/>
      </c>
      <c r="Z84" s="260"/>
      <c r="AA84" s="261"/>
      <c r="AB84" s="260"/>
      <c r="AC84" s="186" t="str">
        <f t="shared" si="77"/>
        <v/>
      </c>
      <c r="AD84" s="260"/>
      <c r="AE84" s="186" t="str">
        <f t="shared" si="78"/>
        <v/>
      </c>
      <c r="AF84" s="260"/>
      <c r="AG84" s="261"/>
      <c r="AH84" s="260"/>
      <c r="AI84" s="186" t="str">
        <f t="shared" si="71"/>
        <v/>
      </c>
      <c r="AJ84" s="260"/>
      <c r="AK84" s="186" t="str">
        <f t="shared" si="72"/>
        <v/>
      </c>
      <c r="AL84" s="260"/>
      <c r="AM84" s="261"/>
      <c r="AN84" s="231"/>
      <c r="AO84" s="4" t="str">
        <f t="shared" si="73"/>
        <v/>
      </c>
      <c r="AP84" s="231"/>
      <c r="AQ84" s="4" t="str">
        <f t="shared" si="74"/>
        <v/>
      </c>
      <c r="AR84" s="231"/>
      <c r="AS84" s="235"/>
      <c r="AT84" s="231"/>
      <c r="AU84" s="4" t="str">
        <f t="shared" si="75"/>
        <v/>
      </c>
      <c r="AV84" s="231">
        <v>2</v>
      </c>
      <c r="AW84" s="4">
        <f t="shared" si="76"/>
        <v>30</v>
      </c>
      <c r="AX84" s="231">
        <v>2</v>
      </c>
      <c r="AY84" s="235" t="s">
        <v>52</v>
      </c>
      <c r="AZ84" s="5" t="str">
        <f t="shared" si="79"/>
        <v/>
      </c>
      <c r="BA84" s="4" t="str">
        <f t="shared" si="80"/>
        <v/>
      </c>
      <c r="BB84" s="6">
        <f t="shared" si="81"/>
        <v>2</v>
      </c>
      <c r="BC84" s="4">
        <f t="shared" si="82"/>
        <v>30</v>
      </c>
      <c r="BD84" s="6">
        <f t="shared" si="158"/>
        <v>2</v>
      </c>
      <c r="BE84" s="7">
        <f t="shared" ref="BE84" si="182">IF(D84+F84+L84+J84+P84+R84+V84+X84+AB84+AD84+AH84+AJ84+AN84+AP84+AT84+AV84=0,"",D84+F84+L84+J84+P84+R84+V84+X84+AB84+AD84+AH84+AJ84+AN84+AP84+AT84+AV84)</f>
        <v>2</v>
      </c>
    </row>
    <row r="85" spans="1:57" ht="15.75" customHeight="1" x14ac:dyDescent="0.25">
      <c r="A85" s="226" t="s">
        <v>415</v>
      </c>
      <c r="B85" s="55" t="s">
        <v>17</v>
      </c>
      <c r="C85" s="262" t="s">
        <v>417</v>
      </c>
      <c r="D85" s="231"/>
      <c r="E85" s="4" t="str">
        <f t="shared" si="130"/>
        <v/>
      </c>
      <c r="F85" s="231"/>
      <c r="G85" s="4" t="str">
        <f t="shared" si="131"/>
        <v/>
      </c>
      <c r="H85" s="231"/>
      <c r="I85" s="235"/>
      <c r="J85" s="231"/>
      <c r="K85" s="4" t="str">
        <f t="shared" si="65"/>
        <v/>
      </c>
      <c r="L85" s="231">
        <v>3</v>
      </c>
      <c r="M85" s="4">
        <f t="shared" si="66"/>
        <v>45</v>
      </c>
      <c r="N85" s="231">
        <v>3</v>
      </c>
      <c r="O85" s="235" t="s">
        <v>52</v>
      </c>
      <c r="P85" s="231"/>
      <c r="Q85" s="4" t="str">
        <f t="shared" si="67"/>
        <v/>
      </c>
      <c r="R85" s="231"/>
      <c r="S85" s="4" t="str">
        <f t="shared" si="68"/>
        <v/>
      </c>
      <c r="T85" s="231"/>
      <c r="U85" s="235"/>
      <c r="V85" s="231"/>
      <c r="W85" s="4" t="str">
        <f t="shared" si="69"/>
        <v/>
      </c>
      <c r="X85" s="231"/>
      <c r="Y85" s="4" t="str">
        <f t="shared" si="70"/>
        <v/>
      </c>
      <c r="Z85" s="231"/>
      <c r="AA85" s="235"/>
      <c r="AB85" s="231"/>
      <c r="AC85" s="4" t="str">
        <f t="shared" si="77"/>
        <v/>
      </c>
      <c r="AD85" s="231"/>
      <c r="AE85" s="4" t="str">
        <f t="shared" si="78"/>
        <v/>
      </c>
      <c r="AF85" s="231"/>
      <c r="AG85" s="235"/>
      <c r="AH85" s="231"/>
      <c r="AI85" s="4" t="str">
        <f t="shared" si="71"/>
        <v/>
      </c>
      <c r="AJ85" s="231"/>
      <c r="AK85" s="4" t="str">
        <f t="shared" si="72"/>
        <v/>
      </c>
      <c r="AL85" s="231"/>
      <c r="AM85" s="235"/>
      <c r="AN85" s="231"/>
      <c r="AO85" s="4" t="str">
        <f t="shared" si="73"/>
        <v/>
      </c>
      <c r="AP85" s="231"/>
      <c r="AQ85" s="4" t="str">
        <f t="shared" si="74"/>
        <v/>
      </c>
      <c r="AR85" s="231"/>
      <c r="AS85" s="235"/>
      <c r="AT85" s="231"/>
      <c r="AU85" s="4" t="str">
        <f t="shared" si="75"/>
        <v/>
      </c>
      <c r="AV85" s="231"/>
      <c r="AW85" s="4" t="str">
        <f t="shared" si="76"/>
        <v/>
      </c>
      <c r="AX85" s="231"/>
      <c r="AY85" s="233"/>
      <c r="AZ85" s="5" t="str">
        <f t="shared" ref="AZ85:AZ87" si="183">IF(D85+J85+P85+V85+AB85+AH85+AN85+AT85=0,"",D85+J85+P85+V85+AB85+AH85+AN85+AT85)</f>
        <v/>
      </c>
      <c r="BA85" s="4" t="str">
        <f t="shared" ref="BA85:BA87" si="184">IF((D85+J85+P85+V85+AB85+AH85+AN85+AT85)*15=0,"",(D85+J85+P85+V85+AB85+AH85+AN85+AT85)*15)</f>
        <v/>
      </c>
      <c r="BB85" s="6">
        <f t="shared" ref="BB85:BB87" si="185">IF(F85+L85+R85+X85+AD85+AJ85+AP85+AV85=0,"",F85+L85+R85+X85+AD85+AJ85+AP85+AV85)</f>
        <v>3</v>
      </c>
      <c r="BC85" s="4">
        <f t="shared" ref="BC85:BC87" si="186">IF((L85+F85+R85+X85+AD85+AJ85+AP85+AV85)*15=0,"",(L85+F85+R85+X85+AD85+AJ85+AP85+AV85)*15)</f>
        <v>45</v>
      </c>
      <c r="BD85" s="6">
        <f t="shared" ref="BD85:BD87" si="187">IF(N85+H85+T85+Z85+AF85+AL85+AR85+AX85=0,"",N85+H85+T85+Z85+AF85+AL85+AR85+AX85)</f>
        <v>3</v>
      </c>
      <c r="BE85" s="7">
        <f t="shared" si="181"/>
        <v>3</v>
      </c>
    </row>
    <row r="86" spans="1:57" ht="15.75" customHeight="1" x14ac:dyDescent="0.25">
      <c r="A86" s="226" t="s">
        <v>416</v>
      </c>
      <c r="B86" s="55" t="s">
        <v>17</v>
      </c>
      <c r="C86" s="262" t="s">
        <v>418</v>
      </c>
      <c r="D86" s="231"/>
      <c r="E86" s="4" t="str">
        <f t="shared" si="130"/>
        <v/>
      </c>
      <c r="F86" s="231"/>
      <c r="G86" s="4" t="str">
        <f t="shared" si="131"/>
        <v/>
      </c>
      <c r="H86" s="231"/>
      <c r="I86" s="235"/>
      <c r="J86" s="231"/>
      <c r="K86" s="4" t="str">
        <f t="shared" si="65"/>
        <v/>
      </c>
      <c r="L86" s="231"/>
      <c r="M86" s="4" t="str">
        <f t="shared" si="66"/>
        <v/>
      </c>
      <c r="N86" s="231"/>
      <c r="O86" s="235"/>
      <c r="P86" s="231"/>
      <c r="Q86" s="4" t="str">
        <f t="shared" si="67"/>
        <v/>
      </c>
      <c r="R86" s="231">
        <v>3</v>
      </c>
      <c r="S86" s="4">
        <f t="shared" si="68"/>
        <v>45</v>
      </c>
      <c r="T86" s="231">
        <v>3</v>
      </c>
      <c r="U86" s="235" t="s">
        <v>52</v>
      </c>
      <c r="V86" s="231"/>
      <c r="W86" s="4" t="str">
        <f t="shared" si="69"/>
        <v/>
      </c>
      <c r="X86" s="231"/>
      <c r="Y86" s="4" t="str">
        <f t="shared" si="70"/>
        <v/>
      </c>
      <c r="Z86" s="231"/>
      <c r="AA86" s="235"/>
      <c r="AB86" s="231"/>
      <c r="AC86" s="4" t="str">
        <f t="shared" si="77"/>
        <v/>
      </c>
      <c r="AD86" s="231"/>
      <c r="AE86" s="4" t="str">
        <f t="shared" si="78"/>
        <v/>
      </c>
      <c r="AF86" s="231"/>
      <c r="AG86" s="235"/>
      <c r="AH86" s="231"/>
      <c r="AI86" s="4" t="str">
        <f t="shared" si="71"/>
        <v/>
      </c>
      <c r="AJ86" s="231"/>
      <c r="AK86" s="4" t="str">
        <f t="shared" si="72"/>
        <v/>
      </c>
      <c r="AL86" s="231"/>
      <c r="AM86" s="235"/>
      <c r="AN86" s="231"/>
      <c r="AO86" s="4" t="str">
        <f t="shared" si="73"/>
        <v/>
      </c>
      <c r="AP86" s="231"/>
      <c r="AQ86" s="4" t="str">
        <f t="shared" si="74"/>
        <v/>
      </c>
      <c r="AR86" s="231"/>
      <c r="AS86" s="235"/>
      <c r="AT86" s="231"/>
      <c r="AU86" s="4" t="str">
        <f t="shared" si="75"/>
        <v/>
      </c>
      <c r="AV86" s="231"/>
      <c r="AW86" s="4" t="str">
        <f t="shared" si="76"/>
        <v/>
      </c>
      <c r="AX86" s="231"/>
      <c r="AY86" s="233"/>
      <c r="AZ86" s="5" t="str">
        <f t="shared" si="183"/>
        <v/>
      </c>
      <c r="BA86" s="4" t="str">
        <f t="shared" si="184"/>
        <v/>
      </c>
      <c r="BB86" s="6">
        <f t="shared" si="185"/>
        <v>3</v>
      </c>
      <c r="BC86" s="4">
        <f t="shared" si="186"/>
        <v>45</v>
      </c>
      <c r="BD86" s="6">
        <f t="shared" si="187"/>
        <v>3</v>
      </c>
      <c r="BE86" s="7">
        <f t="shared" si="181"/>
        <v>3</v>
      </c>
    </row>
    <row r="87" spans="1:57" ht="15.75" customHeight="1" x14ac:dyDescent="0.25">
      <c r="A87" s="226" t="s">
        <v>420</v>
      </c>
      <c r="B87" s="55" t="s">
        <v>17</v>
      </c>
      <c r="C87" s="262" t="s">
        <v>419</v>
      </c>
      <c r="D87" s="231"/>
      <c r="E87" s="4" t="str">
        <f t="shared" si="130"/>
        <v/>
      </c>
      <c r="F87" s="231"/>
      <c r="G87" s="4" t="str">
        <f t="shared" si="131"/>
        <v/>
      </c>
      <c r="H87" s="231"/>
      <c r="I87" s="235"/>
      <c r="J87" s="231"/>
      <c r="K87" s="4" t="str">
        <f t="shared" si="65"/>
        <v/>
      </c>
      <c r="L87" s="231"/>
      <c r="M87" s="4" t="str">
        <f t="shared" si="66"/>
        <v/>
      </c>
      <c r="N87" s="231"/>
      <c r="O87" s="235"/>
      <c r="P87" s="231"/>
      <c r="Q87" s="4" t="str">
        <f t="shared" si="67"/>
        <v/>
      </c>
      <c r="R87" s="231"/>
      <c r="S87" s="4" t="str">
        <f t="shared" si="68"/>
        <v/>
      </c>
      <c r="T87" s="231"/>
      <c r="U87" s="235"/>
      <c r="V87" s="231"/>
      <c r="W87" s="4" t="str">
        <f t="shared" si="69"/>
        <v/>
      </c>
      <c r="X87" s="231">
        <v>3</v>
      </c>
      <c r="Y87" s="4">
        <f t="shared" si="70"/>
        <v>45</v>
      </c>
      <c r="Z87" s="231">
        <v>3</v>
      </c>
      <c r="AA87" s="235" t="s">
        <v>52</v>
      </c>
      <c r="AB87" s="231"/>
      <c r="AC87" s="4" t="str">
        <f t="shared" si="77"/>
        <v/>
      </c>
      <c r="AD87" s="231"/>
      <c r="AE87" s="4" t="str">
        <f t="shared" si="78"/>
        <v/>
      </c>
      <c r="AF87" s="231"/>
      <c r="AG87" s="235"/>
      <c r="AH87" s="231"/>
      <c r="AI87" s="4" t="str">
        <f t="shared" si="71"/>
        <v/>
      </c>
      <c r="AJ87" s="231"/>
      <c r="AK87" s="4" t="str">
        <f t="shared" si="72"/>
        <v/>
      </c>
      <c r="AL87" s="231"/>
      <c r="AM87" s="235"/>
      <c r="AN87" s="231"/>
      <c r="AO87" s="4" t="str">
        <f t="shared" si="73"/>
        <v/>
      </c>
      <c r="AP87" s="231"/>
      <c r="AQ87" s="4" t="str">
        <f t="shared" si="74"/>
        <v/>
      </c>
      <c r="AR87" s="231"/>
      <c r="AS87" s="235"/>
      <c r="AT87" s="231"/>
      <c r="AU87" s="4" t="str">
        <f t="shared" si="75"/>
        <v/>
      </c>
      <c r="AV87" s="231"/>
      <c r="AW87" s="4" t="str">
        <f t="shared" si="76"/>
        <v/>
      </c>
      <c r="AX87" s="231"/>
      <c r="AY87" s="233"/>
      <c r="AZ87" s="5" t="str">
        <f t="shared" si="183"/>
        <v/>
      </c>
      <c r="BA87" s="4" t="str">
        <f t="shared" si="184"/>
        <v/>
      </c>
      <c r="BB87" s="6">
        <f t="shared" si="185"/>
        <v>3</v>
      </c>
      <c r="BC87" s="4">
        <f t="shared" si="186"/>
        <v>45</v>
      </c>
      <c r="BD87" s="6">
        <f t="shared" si="187"/>
        <v>3</v>
      </c>
      <c r="BE87" s="7">
        <f t="shared" si="181"/>
        <v>3</v>
      </c>
    </row>
    <row r="88" spans="1:57" s="236" customFormat="1" ht="15.75" customHeight="1" x14ac:dyDescent="0.25">
      <c r="A88" s="237" t="s">
        <v>342</v>
      </c>
      <c r="B88" s="55" t="s">
        <v>17</v>
      </c>
      <c r="C88" s="267" t="s">
        <v>360</v>
      </c>
      <c r="D88" s="260"/>
      <c r="E88" s="186" t="str">
        <f t="shared" ref="E88:E89" si="188">IF(D88*15=0,"",D88*15)</f>
        <v/>
      </c>
      <c r="F88" s="260"/>
      <c r="G88" s="186" t="str">
        <f t="shared" ref="G88:G89" si="189">IF(F88*15=0,"",F88*15)</f>
        <v/>
      </c>
      <c r="H88" s="260"/>
      <c r="I88" s="261"/>
      <c r="J88" s="260"/>
      <c r="K88" s="186" t="str">
        <f t="shared" ref="K88:K89" si="190">IF(J88*15=0,"",J88*15)</f>
        <v/>
      </c>
      <c r="L88" s="260"/>
      <c r="M88" s="186" t="str">
        <f t="shared" ref="M88:M89" si="191">IF(L88*15=0,"",L88*15)</f>
        <v/>
      </c>
      <c r="N88" s="260"/>
      <c r="O88" s="261"/>
      <c r="P88" s="260"/>
      <c r="Q88" s="186" t="str">
        <f t="shared" ref="Q88:Q89" si="192">IF(P88*15=0,"",P88*15)</f>
        <v/>
      </c>
      <c r="R88" s="260"/>
      <c r="S88" s="186" t="str">
        <f t="shared" ref="S88:S89" si="193">IF(R88*15=0,"",R88*15)</f>
        <v/>
      </c>
      <c r="T88" s="260"/>
      <c r="U88" s="261"/>
      <c r="V88" s="260"/>
      <c r="W88" s="186" t="str">
        <f t="shared" ref="W88:W89" si="194">IF(V88*15=0,"",V88*15)</f>
        <v/>
      </c>
      <c r="X88" s="260"/>
      <c r="Y88" s="186" t="str">
        <f t="shared" ref="Y88:Y89" si="195">IF(X88*15=0,"",X88*15)</f>
        <v/>
      </c>
      <c r="Z88" s="260"/>
      <c r="AA88" s="261"/>
      <c r="AB88" s="260"/>
      <c r="AC88" s="186" t="str">
        <f t="shared" ref="AC88:AC89" si="196">IF(AB88*15=0,"",AB88*15)</f>
        <v/>
      </c>
      <c r="AD88" s="260"/>
      <c r="AE88" s="186" t="str">
        <f t="shared" ref="AE88:AE89" si="197">IF(AD88*15=0,"",AD88*15)</f>
        <v/>
      </c>
      <c r="AF88" s="260"/>
      <c r="AG88" s="261"/>
      <c r="AH88" s="231">
        <v>1</v>
      </c>
      <c r="AI88" s="4">
        <f t="shared" ref="AI88:AI89" si="198">IF(AH88*15=0,"",AH88*15)</f>
        <v>15</v>
      </c>
      <c r="AJ88" s="231">
        <v>1</v>
      </c>
      <c r="AK88" s="4">
        <f t="shared" ref="AK88:AK89" si="199">IF(AJ88*15=0,"",AJ88*15)</f>
        <v>15</v>
      </c>
      <c r="AL88" s="231">
        <v>3</v>
      </c>
      <c r="AM88" s="235" t="s">
        <v>18</v>
      </c>
      <c r="AN88" s="231"/>
      <c r="AO88" s="4" t="str">
        <f t="shared" ref="AO88:AO89" si="200">IF(AN88*15=0,"",AN88*15)</f>
        <v/>
      </c>
      <c r="AP88" s="234"/>
      <c r="AQ88" s="4" t="str">
        <f t="shared" ref="AQ88:AQ89" si="201">IF(AP88*15=0,"",AP88*15)</f>
        <v/>
      </c>
      <c r="AR88" s="234"/>
      <c r="AS88" s="235"/>
      <c r="AT88" s="231"/>
      <c r="AU88" s="4" t="str">
        <f t="shared" ref="AU88:AU89" si="202">IF(AT88*15=0,"",AT88*15)</f>
        <v/>
      </c>
      <c r="AV88" s="231"/>
      <c r="AW88" s="4" t="str">
        <f t="shared" ref="AW88:AW89" si="203">IF(AV88*15=0,"",AV88*15)</f>
        <v/>
      </c>
      <c r="AX88" s="231"/>
      <c r="AY88" s="231"/>
      <c r="AZ88" s="5">
        <f t="shared" ref="AZ88:AZ89" si="204">IF(D88+J88+P88+V88+AB88+AH88+AN88+AT88=0,"",D88+J88+P88+V88+AB88+AH88+AN88+AT88)</f>
        <v>1</v>
      </c>
      <c r="BA88" s="4">
        <f t="shared" ref="BA88:BA89" si="205">IF((D88+J88+P88+V88+AB88+AH88+AN88+AT88)*15=0,"",(D88+J88+P88+V88+AB88+AH88+AN88+AT88)*15)</f>
        <v>15</v>
      </c>
      <c r="BB88" s="6">
        <f t="shared" ref="BB88:BB89" si="206">IF(F88+L88+R88+X88+AD88+AJ88+AP88+AV88=0,"",F88+L88+R88+X88+AD88+AJ88+AP88+AV88)</f>
        <v>1</v>
      </c>
      <c r="BC88" s="4">
        <f t="shared" ref="BC88:BC89" si="207">IF((L88+F88+R88+X88+AD88+AJ88+AP88+AV88)*15=0,"",(L88+F88+R88+X88+AD88+AJ88+AP88+AV88)*15)</f>
        <v>15</v>
      </c>
      <c r="BD88" s="6">
        <f t="shared" ref="BD88:BD89" si="208">IF(N88+H88+T88+Z88+AF88+AL88+AR88+AX88=0,"",N88+H88+T88+Z88+AF88+AL88+AR88+AX88)</f>
        <v>3</v>
      </c>
      <c r="BE88" s="7">
        <f t="shared" ref="BE88:BE89" si="209">IF(D88+F88+L88+J88+P88+R88+V88+X88+AB88+AD88+AH88+AJ88+AN88+AP88+AT88+AV88=0,"",D88+F88+L88+J88+P88+R88+V88+X88+AB88+AD88+AH88+AJ88+AN88+AP88+AT88+AV88)</f>
        <v>2</v>
      </c>
    </row>
    <row r="89" spans="1:57" s="236" customFormat="1" ht="15.75" customHeight="1" x14ac:dyDescent="0.25">
      <c r="A89" s="237" t="s">
        <v>363</v>
      </c>
      <c r="B89" s="55" t="s">
        <v>17</v>
      </c>
      <c r="C89" s="267" t="s">
        <v>361</v>
      </c>
      <c r="D89" s="260"/>
      <c r="E89" s="186" t="str">
        <f t="shared" si="188"/>
        <v/>
      </c>
      <c r="F89" s="260"/>
      <c r="G89" s="186" t="str">
        <f t="shared" si="189"/>
        <v/>
      </c>
      <c r="H89" s="260"/>
      <c r="I89" s="261"/>
      <c r="J89" s="260"/>
      <c r="K89" s="186" t="str">
        <f t="shared" si="190"/>
        <v/>
      </c>
      <c r="L89" s="260"/>
      <c r="M89" s="186" t="str">
        <f t="shared" si="191"/>
        <v/>
      </c>
      <c r="N89" s="260"/>
      <c r="O89" s="261"/>
      <c r="P89" s="260"/>
      <c r="Q89" s="186" t="str">
        <f t="shared" si="192"/>
        <v/>
      </c>
      <c r="R89" s="260"/>
      <c r="S89" s="186" t="str">
        <f t="shared" si="193"/>
        <v/>
      </c>
      <c r="T89" s="260"/>
      <c r="U89" s="261"/>
      <c r="V89" s="260"/>
      <c r="W89" s="186" t="str">
        <f t="shared" si="194"/>
        <v/>
      </c>
      <c r="X89" s="260"/>
      <c r="Y89" s="186" t="str">
        <f t="shared" si="195"/>
        <v/>
      </c>
      <c r="Z89" s="260"/>
      <c r="AA89" s="261"/>
      <c r="AB89" s="260"/>
      <c r="AC89" s="186" t="str">
        <f t="shared" si="196"/>
        <v/>
      </c>
      <c r="AD89" s="260"/>
      <c r="AE89" s="186" t="str">
        <f t="shared" si="197"/>
        <v/>
      </c>
      <c r="AF89" s="260"/>
      <c r="AG89" s="261"/>
      <c r="AH89" s="260"/>
      <c r="AI89" s="186" t="str">
        <f t="shared" si="198"/>
        <v/>
      </c>
      <c r="AJ89" s="231"/>
      <c r="AK89" s="4" t="str">
        <f t="shared" si="199"/>
        <v/>
      </c>
      <c r="AL89" s="231"/>
      <c r="AM89" s="235"/>
      <c r="AN89" s="231"/>
      <c r="AO89" s="4" t="str">
        <f t="shared" si="200"/>
        <v/>
      </c>
      <c r="AP89" s="234">
        <v>1</v>
      </c>
      <c r="AQ89" s="4">
        <f t="shared" si="201"/>
        <v>15</v>
      </c>
      <c r="AR89" s="234">
        <v>4</v>
      </c>
      <c r="AS89" s="235" t="s">
        <v>52</v>
      </c>
      <c r="AT89" s="231"/>
      <c r="AU89" s="4" t="str">
        <f t="shared" si="202"/>
        <v/>
      </c>
      <c r="AV89" s="231"/>
      <c r="AW89" s="4" t="str">
        <f t="shared" si="203"/>
        <v/>
      </c>
      <c r="AX89" s="231"/>
      <c r="AY89" s="231"/>
      <c r="AZ89" s="5" t="str">
        <f t="shared" si="204"/>
        <v/>
      </c>
      <c r="BA89" s="4" t="str">
        <f t="shared" si="205"/>
        <v/>
      </c>
      <c r="BB89" s="6">
        <f t="shared" si="206"/>
        <v>1</v>
      </c>
      <c r="BC89" s="4">
        <f t="shared" si="207"/>
        <v>15</v>
      </c>
      <c r="BD89" s="6">
        <f t="shared" si="208"/>
        <v>4</v>
      </c>
      <c r="BE89" s="7">
        <f t="shared" si="209"/>
        <v>1</v>
      </c>
    </row>
    <row r="90" spans="1:57" s="236" customFormat="1" ht="15.75" customHeight="1" x14ac:dyDescent="0.25">
      <c r="A90" s="237" t="s">
        <v>364</v>
      </c>
      <c r="B90" s="55" t="s">
        <v>17</v>
      </c>
      <c r="C90" s="267" t="s">
        <v>362</v>
      </c>
      <c r="D90" s="260"/>
      <c r="E90" s="186" t="str">
        <f t="shared" ref="E90" si="210">IF(D90*15=0,"",D90*15)</f>
        <v/>
      </c>
      <c r="F90" s="260"/>
      <c r="G90" s="186" t="str">
        <f t="shared" ref="G90" si="211">IF(F90*15=0,"",F90*15)</f>
        <v/>
      </c>
      <c r="H90" s="260"/>
      <c r="I90" s="261"/>
      <c r="J90" s="260"/>
      <c r="K90" s="186" t="str">
        <f t="shared" ref="K90" si="212">IF(J90*15=0,"",J90*15)</f>
        <v/>
      </c>
      <c r="L90" s="260"/>
      <c r="M90" s="186" t="str">
        <f t="shared" ref="M90" si="213">IF(L90*15=0,"",L90*15)</f>
        <v/>
      </c>
      <c r="N90" s="260"/>
      <c r="O90" s="261"/>
      <c r="P90" s="260"/>
      <c r="Q90" s="186" t="str">
        <f t="shared" ref="Q90" si="214">IF(P90*15=0,"",P90*15)</f>
        <v/>
      </c>
      <c r="R90" s="260"/>
      <c r="S90" s="186" t="str">
        <f t="shared" ref="S90" si="215">IF(R90*15=0,"",R90*15)</f>
        <v/>
      </c>
      <c r="T90" s="260"/>
      <c r="U90" s="261"/>
      <c r="V90" s="260"/>
      <c r="W90" s="186" t="str">
        <f t="shared" ref="W90" si="216">IF(V90*15=0,"",V90*15)</f>
        <v/>
      </c>
      <c r="X90" s="260"/>
      <c r="Y90" s="186" t="str">
        <f t="shared" ref="Y90" si="217">IF(X90*15=0,"",X90*15)</f>
        <v/>
      </c>
      <c r="Z90" s="260"/>
      <c r="AA90" s="261"/>
      <c r="AB90" s="260"/>
      <c r="AC90" s="186" t="str">
        <f t="shared" ref="AC90" si="218">IF(AB90*15=0,"",AB90*15)</f>
        <v/>
      </c>
      <c r="AD90" s="260"/>
      <c r="AE90" s="186" t="str">
        <f t="shared" ref="AE90" si="219">IF(AD90*15=0,"",AD90*15)</f>
        <v/>
      </c>
      <c r="AF90" s="260"/>
      <c r="AG90" s="261"/>
      <c r="AH90" s="260"/>
      <c r="AI90" s="186" t="str">
        <f t="shared" ref="AI90" si="220">IF(AH90*15=0,"",AH90*15)</f>
        <v/>
      </c>
      <c r="AJ90" s="260"/>
      <c r="AK90" s="186" t="str">
        <f t="shared" ref="AK90" si="221">IF(AJ90*15=0,"",AJ90*15)</f>
        <v/>
      </c>
      <c r="AL90" s="260"/>
      <c r="AM90" s="261"/>
      <c r="AN90" s="231"/>
      <c r="AO90" s="4" t="str">
        <f t="shared" ref="AO90" si="222">IF(AN90*15=0,"",AN90*15)</f>
        <v/>
      </c>
      <c r="AP90" s="234"/>
      <c r="AQ90" s="4" t="str">
        <f t="shared" ref="AQ90" si="223">IF(AP90*15=0,"",AP90*15)</f>
        <v/>
      </c>
      <c r="AR90" s="234"/>
      <c r="AS90" s="235"/>
      <c r="AT90" s="231"/>
      <c r="AU90" s="4" t="str">
        <f t="shared" ref="AU90" si="224">IF(AT90*15=0,"",AT90*15)</f>
        <v/>
      </c>
      <c r="AV90" s="231">
        <v>1</v>
      </c>
      <c r="AW90" s="4">
        <f t="shared" ref="AW90" si="225">IF(AV90*15=0,"",AV90*15)</f>
        <v>15</v>
      </c>
      <c r="AX90" s="231">
        <v>5</v>
      </c>
      <c r="AY90" s="231" t="s">
        <v>52</v>
      </c>
      <c r="AZ90" s="5" t="str">
        <f t="shared" ref="AZ90" si="226">IF(D90+J90+P90+V90+AB90+AH90+AN90+AT90=0,"",D90+J90+P90+V90+AB90+AH90+AN90+AT90)</f>
        <v/>
      </c>
      <c r="BA90" s="4" t="str">
        <f t="shared" ref="BA90" si="227">IF((D90+J90+P90+V90+AB90+AH90+AN90+AT90)*15=0,"",(D90+J90+P90+V90+AB90+AH90+AN90+AT90)*15)</f>
        <v/>
      </c>
      <c r="BB90" s="6">
        <f t="shared" ref="BB90" si="228">IF(F90+L90+R90+X90+AD90+AJ90+AP90+AV90=0,"",F90+L90+R90+X90+AD90+AJ90+AP90+AV90)</f>
        <v>1</v>
      </c>
      <c r="BC90" s="4">
        <f t="shared" ref="BC90" si="229">IF((L90+F90+R90+X90+AD90+AJ90+AP90+AV90)*15=0,"",(L90+F90+R90+X90+AD90+AJ90+AP90+AV90)*15)</f>
        <v>15</v>
      </c>
      <c r="BD90" s="6">
        <f t="shared" ref="BD90" si="230">IF(N90+H90+T90+Z90+AF90+AL90+AR90+AX90=0,"",N90+H90+T90+Z90+AF90+AL90+AR90+AX90)</f>
        <v>5</v>
      </c>
      <c r="BE90" s="7">
        <f t="shared" ref="BE90" si="231">IF(D90+F90+L90+J90+P90+R90+V90+X90+AB90+AD90+AH90+AJ90+AN90+AP90+AT90+AV90=0,"",D90+F90+L90+J90+P90+R90+V90+X90+AB90+AD90+AH90+AJ90+AN90+AP90+AT90+AV90)</f>
        <v>1</v>
      </c>
    </row>
    <row r="91" spans="1:57" ht="15.75" customHeight="1" x14ac:dyDescent="0.25">
      <c r="A91" s="237"/>
      <c r="B91" s="55" t="s">
        <v>17</v>
      </c>
      <c r="C91" s="267"/>
      <c r="D91" s="231"/>
      <c r="E91" s="4" t="str">
        <f t="shared" si="107"/>
        <v/>
      </c>
      <c r="F91" s="231"/>
      <c r="G91" s="4" t="str">
        <f t="shared" si="64"/>
        <v/>
      </c>
      <c r="H91" s="231"/>
      <c r="I91" s="235"/>
      <c r="J91" s="231"/>
      <c r="K91" s="4" t="str">
        <f t="shared" ref="K91:K95" si="232">IF(J91*15=0,"",J91*15)</f>
        <v/>
      </c>
      <c r="L91" s="231"/>
      <c r="M91" s="4" t="str">
        <f t="shared" ref="M91:M95" si="233">IF(L91*15=0,"",L91*15)</f>
        <v/>
      </c>
      <c r="N91" s="231"/>
      <c r="O91" s="235"/>
      <c r="P91" s="231"/>
      <c r="Q91" s="4" t="str">
        <f t="shared" ref="Q91:Q95" si="234">IF(P91*15=0,"",P91*15)</f>
        <v/>
      </c>
      <c r="R91" s="231"/>
      <c r="S91" s="4" t="str">
        <f t="shared" ref="S91:S95" si="235">IF(R91*15=0,"",R91*15)</f>
        <v/>
      </c>
      <c r="T91" s="231"/>
      <c r="U91" s="235"/>
      <c r="V91" s="231"/>
      <c r="W91" s="4" t="str">
        <f t="shared" ref="W91:W95" si="236">IF(V91*15=0,"",V91*15)</f>
        <v/>
      </c>
      <c r="X91" s="231"/>
      <c r="Y91" s="4" t="str">
        <f t="shared" ref="Y91:Y95" si="237">IF(X91*15=0,"",X91*15)</f>
        <v/>
      </c>
      <c r="Z91" s="231"/>
      <c r="AA91" s="235"/>
      <c r="AB91" s="231"/>
      <c r="AC91" s="4" t="str">
        <f t="shared" ref="AC91:AC95" si="238">IF(AB91*15=0,"",AB91*15)</f>
        <v/>
      </c>
      <c r="AD91" s="231"/>
      <c r="AE91" s="4" t="str">
        <f t="shared" ref="AE91:AE95" si="239">IF(AD91*15=0,"",AD91*15)</f>
        <v/>
      </c>
      <c r="AF91" s="231"/>
      <c r="AG91" s="235"/>
      <c r="AH91" s="231"/>
      <c r="AI91" s="4" t="str">
        <f t="shared" ref="AI91:AI95" si="240">IF(AH91*15=0,"",AH91*15)</f>
        <v/>
      </c>
      <c r="AJ91" s="231"/>
      <c r="AK91" s="4" t="str">
        <f t="shared" ref="AK91:AK95" si="241">IF(AJ91*15=0,"",AJ91*15)</f>
        <v/>
      </c>
      <c r="AL91" s="231"/>
      <c r="AM91" s="235"/>
      <c r="AN91" s="231"/>
      <c r="AO91" s="4" t="str">
        <f t="shared" ref="AO91" si="242">IF(AN91*15=0,"",AN91*15)</f>
        <v/>
      </c>
      <c r="AP91" s="234"/>
      <c r="AQ91" s="4" t="str">
        <f t="shared" ref="AQ91" si="243">IF(AP91*15=0,"",AP91*15)</f>
        <v/>
      </c>
      <c r="AR91" s="234"/>
      <c r="AS91" s="235"/>
      <c r="AT91" s="231"/>
      <c r="AU91" s="4" t="str">
        <f t="shared" ref="AU91" si="244">IF(AT91*15=0,"",AT91*15)</f>
        <v/>
      </c>
      <c r="AV91" s="231"/>
      <c r="AW91" s="4" t="str">
        <f t="shared" ref="AW91" si="245">IF(AV91*15=0,"",AV91*15)</f>
        <v/>
      </c>
      <c r="AX91" s="231"/>
      <c r="AY91" s="231"/>
      <c r="AZ91" s="5" t="str">
        <f t="shared" si="79"/>
        <v/>
      </c>
      <c r="BA91" s="4" t="str">
        <f t="shared" si="80"/>
        <v/>
      </c>
      <c r="BB91" s="6" t="str">
        <f t="shared" si="81"/>
        <v/>
      </c>
      <c r="BC91" s="4" t="str">
        <f t="shared" si="82"/>
        <v/>
      </c>
      <c r="BD91" s="6" t="str">
        <f t="shared" si="158"/>
        <v/>
      </c>
      <c r="BE91" s="7" t="str">
        <f t="shared" si="181"/>
        <v/>
      </c>
    </row>
    <row r="92" spans="1:57" ht="15.75" customHeight="1" x14ac:dyDescent="0.25">
      <c r="A92" s="226"/>
      <c r="B92" s="55" t="s">
        <v>215</v>
      </c>
      <c r="C92" s="262" t="s">
        <v>97</v>
      </c>
      <c r="D92" s="231"/>
      <c r="E92" s="4" t="str">
        <f t="shared" si="107"/>
        <v/>
      </c>
      <c r="F92" s="231"/>
      <c r="G92" s="4" t="str">
        <f t="shared" si="64"/>
        <v/>
      </c>
      <c r="H92" s="231"/>
      <c r="I92" s="235"/>
      <c r="J92" s="231"/>
      <c r="K92" s="4" t="str">
        <f t="shared" si="232"/>
        <v/>
      </c>
      <c r="L92" s="231"/>
      <c r="M92" s="4" t="str">
        <f t="shared" si="233"/>
        <v/>
      </c>
      <c r="N92" s="231"/>
      <c r="O92" s="235"/>
      <c r="P92" s="231"/>
      <c r="Q92" s="4" t="str">
        <f t="shared" si="234"/>
        <v/>
      </c>
      <c r="R92" s="231"/>
      <c r="S92" s="4" t="str">
        <f t="shared" si="235"/>
        <v/>
      </c>
      <c r="T92" s="231"/>
      <c r="U92" s="235"/>
      <c r="V92" s="231"/>
      <c r="W92" s="4" t="str">
        <f t="shared" si="236"/>
        <v/>
      </c>
      <c r="X92" s="231"/>
      <c r="Y92" s="4" t="str">
        <f t="shared" si="237"/>
        <v/>
      </c>
      <c r="Z92" s="231"/>
      <c r="AA92" s="235"/>
      <c r="AB92" s="231">
        <v>1</v>
      </c>
      <c r="AC92" s="4">
        <f>IF(AB92*15=0,"",AB92*15)</f>
        <v>15</v>
      </c>
      <c r="AD92" s="231">
        <v>1</v>
      </c>
      <c r="AE92" s="4">
        <f>IF(AD92*15=0,"",AD92*15)</f>
        <v>15</v>
      </c>
      <c r="AF92" s="231">
        <v>3</v>
      </c>
      <c r="AG92" s="235" t="s">
        <v>18</v>
      </c>
      <c r="AH92" s="231"/>
      <c r="AI92" s="4" t="str">
        <f t="shared" si="240"/>
        <v/>
      </c>
      <c r="AJ92" s="231"/>
      <c r="AK92" s="4" t="str">
        <f t="shared" si="241"/>
        <v/>
      </c>
      <c r="AL92" s="231"/>
      <c r="AM92" s="235"/>
      <c r="AN92" s="231"/>
      <c r="AO92" s="4"/>
      <c r="AP92" s="234"/>
      <c r="AQ92" s="4"/>
      <c r="AR92" s="234"/>
      <c r="AS92" s="235"/>
      <c r="AT92" s="231"/>
      <c r="AU92" s="4"/>
      <c r="AV92" s="231"/>
      <c r="AW92" s="4"/>
      <c r="AX92" s="231"/>
      <c r="AY92" s="231"/>
      <c r="AZ92" s="5">
        <f t="shared" si="79"/>
        <v>1</v>
      </c>
      <c r="BA92" s="4">
        <f t="shared" si="80"/>
        <v>15</v>
      </c>
      <c r="BB92" s="6">
        <f t="shared" si="81"/>
        <v>1</v>
      </c>
      <c r="BC92" s="4">
        <f t="shared" si="82"/>
        <v>15</v>
      </c>
      <c r="BD92" s="6">
        <f t="shared" si="158"/>
        <v>3</v>
      </c>
      <c r="BE92" s="7">
        <f t="shared" si="181"/>
        <v>2</v>
      </c>
    </row>
    <row r="93" spans="1:57" ht="15.75" customHeight="1" x14ac:dyDescent="0.25">
      <c r="A93" s="226"/>
      <c r="B93" s="55" t="s">
        <v>215</v>
      </c>
      <c r="C93" s="262" t="s">
        <v>98</v>
      </c>
      <c r="D93" s="231"/>
      <c r="E93" s="4" t="str">
        <f t="shared" si="107"/>
        <v/>
      </c>
      <c r="F93" s="231"/>
      <c r="G93" s="4" t="str">
        <f t="shared" si="64"/>
        <v/>
      </c>
      <c r="H93" s="231"/>
      <c r="I93" s="235"/>
      <c r="J93" s="231"/>
      <c r="K93" s="4" t="str">
        <f t="shared" si="232"/>
        <v/>
      </c>
      <c r="L93" s="231"/>
      <c r="M93" s="4" t="str">
        <f t="shared" si="233"/>
        <v/>
      </c>
      <c r="N93" s="231"/>
      <c r="O93" s="235"/>
      <c r="P93" s="231"/>
      <c r="Q93" s="4" t="str">
        <f t="shared" si="234"/>
        <v/>
      </c>
      <c r="R93" s="231"/>
      <c r="S93" s="4" t="str">
        <f t="shared" si="235"/>
        <v/>
      </c>
      <c r="T93" s="231"/>
      <c r="U93" s="235"/>
      <c r="V93" s="231"/>
      <c r="W93" s="4" t="str">
        <f t="shared" si="236"/>
        <v/>
      </c>
      <c r="X93" s="231"/>
      <c r="Y93" s="4" t="str">
        <f t="shared" si="237"/>
        <v/>
      </c>
      <c r="Z93" s="231"/>
      <c r="AA93" s="235"/>
      <c r="AB93" s="231"/>
      <c r="AC93" s="4" t="str">
        <f t="shared" si="238"/>
        <v/>
      </c>
      <c r="AD93" s="231"/>
      <c r="AE93" s="4" t="str">
        <f t="shared" si="239"/>
        <v/>
      </c>
      <c r="AF93" s="231"/>
      <c r="AG93" s="235"/>
      <c r="AH93" s="231">
        <v>1</v>
      </c>
      <c r="AI93" s="4">
        <f>IF(AH93*15=0,"",AH93*15)</f>
        <v>15</v>
      </c>
      <c r="AJ93" s="231">
        <v>1</v>
      </c>
      <c r="AK93" s="4">
        <f>IF(AJ93*15=0,"",AJ93*15)</f>
        <v>15</v>
      </c>
      <c r="AL93" s="231">
        <v>3</v>
      </c>
      <c r="AM93" s="235" t="s">
        <v>18</v>
      </c>
      <c r="AN93" s="231"/>
      <c r="AO93" s="4" t="str">
        <f>IF(AN93*15=0,"",AN93*15)</f>
        <v/>
      </c>
      <c r="AP93" s="234"/>
      <c r="AQ93" s="4" t="str">
        <f>IF(AP93*15=0,"",AP93*15)</f>
        <v/>
      </c>
      <c r="AR93" s="234"/>
      <c r="AS93" s="235"/>
      <c r="AT93" s="231"/>
      <c r="AU93" s="4" t="str">
        <f>IF(AT93*15=0,"",AT93*15)</f>
        <v/>
      </c>
      <c r="AV93" s="231"/>
      <c r="AW93" s="4" t="str">
        <f>IF(AV93*15=0,"",AV93*15)</f>
        <v/>
      </c>
      <c r="AX93" s="231"/>
      <c r="AY93" s="231"/>
      <c r="AZ93" s="5">
        <f t="shared" si="79"/>
        <v>1</v>
      </c>
      <c r="BA93" s="4">
        <f t="shared" si="80"/>
        <v>15</v>
      </c>
      <c r="BB93" s="6">
        <f t="shared" si="81"/>
        <v>1</v>
      </c>
      <c r="BC93" s="4">
        <f t="shared" si="82"/>
        <v>15</v>
      </c>
      <c r="BD93" s="6">
        <f t="shared" si="158"/>
        <v>3</v>
      </c>
      <c r="BE93" s="7">
        <f t="shared" si="181"/>
        <v>2</v>
      </c>
    </row>
    <row r="94" spans="1:57" ht="15.75" customHeight="1" x14ac:dyDescent="0.25">
      <c r="A94" s="226"/>
      <c r="B94" s="55" t="s">
        <v>215</v>
      </c>
      <c r="C94" s="262" t="s">
        <v>99</v>
      </c>
      <c r="D94" s="231"/>
      <c r="E94" s="4" t="str">
        <f t="shared" si="107"/>
        <v/>
      </c>
      <c r="F94" s="231"/>
      <c r="G94" s="4" t="str">
        <f t="shared" si="64"/>
        <v/>
      </c>
      <c r="H94" s="231"/>
      <c r="I94" s="235"/>
      <c r="J94" s="231"/>
      <c r="K94" s="4" t="str">
        <f t="shared" si="232"/>
        <v/>
      </c>
      <c r="L94" s="231"/>
      <c r="M94" s="4" t="str">
        <f t="shared" si="233"/>
        <v/>
      </c>
      <c r="N94" s="231"/>
      <c r="O94" s="235"/>
      <c r="P94" s="231"/>
      <c r="Q94" s="4" t="str">
        <f t="shared" si="234"/>
        <v/>
      </c>
      <c r="R94" s="231"/>
      <c r="S94" s="4" t="str">
        <f t="shared" si="235"/>
        <v/>
      </c>
      <c r="T94" s="231"/>
      <c r="U94" s="235"/>
      <c r="V94" s="231"/>
      <c r="W94" s="4" t="str">
        <f t="shared" si="236"/>
        <v/>
      </c>
      <c r="X94" s="231"/>
      <c r="Y94" s="4" t="str">
        <f t="shared" si="237"/>
        <v/>
      </c>
      <c r="Z94" s="231"/>
      <c r="AA94" s="235"/>
      <c r="AB94" s="231"/>
      <c r="AC94" s="4" t="str">
        <f t="shared" si="238"/>
        <v/>
      </c>
      <c r="AD94" s="231"/>
      <c r="AE94" s="4" t="str">
        <f t="shared" si="239"/>
        <v/>
      </c>
      <c r="AF94" s="231"/>
      <c r="AG94" s="235"/>
      <c r="AH94" s="231"/>
      <c r="AI94" s="4" t="str">
        <f t="shared" si="240"/>
        <v/>
      </c>
      <c r="AJ94" s="231"/>
      <c r="AK94" s="4" t="str">
        <f t="shared" si="241"/>
        <v/>
      </c>
      <c r="AL94" s="231"/>
      <c r="AM94" s="235"/>
      <c r="AN94" s="231">
        <v>1</v>
      </c>
      <c r="AO94" s="4">
        <f>IF(AN94*15=0,"",AN94*15)</f>
        <v>15</v>
      </c>
      <c r="AP94" s="231">
        <v>1</v>
      </c>
      <c r="AQ94" s="4">
        <f>IF(AP94*15=0,"",AP94*15)</f>
        <v>15</v>
      </c>
      <c r="AR94" s="231">
        <v>3</v>
      </c>
      <c r="AS94" s="235" t="s">
        <v>18</v>
      </c>
      <c r="AT94" s="231"/>
      <c r="AU94" s="4" t="str">
        <f>IF(AT94*15=0,"",AT94*15)</f>
        <v/>
      </c>
      <c r="AV94" s="231"/>
      <c r="AW94" s="4" t="str">
        <f>IF(AV94*15=0,"",AV94*15)</f>
        <v/>
      </c>
      <c r="AX94" s="231"/>
      <c r="AY94" s="231"/>
      <c r="AZ94" s="5">
        <f t="shared" si="79"/>
        <v>1</v>
      </c>
      <c r="BA94" s="4">
        <f t="shared" si="80"/>
        <v>15</v>
      </c>
      <c r="BB94" s="6">
        <f t="shared" si="81"/>
        <v>1</v>
      </c>
      <c r="BC94" s="4">
        <f t="shared" si="82"/>
        <v>15</v>
      </c>
      <c r="BD94" s="6">
        <f t="shared" si="158"/>
        <v>3</v>
      </c>
      <c r="BE94" s="7">
        <f t="shared" si="181"/>
        <v>2</v>
      </c>
    </row>
    <row r="95" spans="1:57" ht="15.75" customHeight="1" thickBot="1" x14ac:dyDescent="0.3">
      <c r="A95" s="226"/>
      <c r="B95" s="55" t="s">
        <v>215</v>
      </c>
      <c r="C95" s="262" t="s">
        <v>340</v>
      </c>
      <c r="D95" s="231"/>
      <c r="E95" s="4" t="str">
        <f t="shared" si="107"/>
        <v/>
      </c>
      <c r="F95" s="231"/>
      <c r="G95" s="4" t="str">
        <f t="shared" si="64"/>
        <v/>
      </c>
      <c r="H95" s="231"/>
      <c r="I95" s="235"/>
      <c r="J95" s="231"/>
      <c r="K95" s="4" t="str">
        <f t="shared" si="232"/>
        <v/>
      </c>
      <c r="L95" s="231"/>
      <c r="M95" s="4" t="str">
        <f t="shared" si="233"/>
        <v/>
      </c>
      <c r="N95" s="231"/>
      <c r="O95" s="235"/>
      <c r="P95" s="231"/>
      <c r="Q95" s="4" t="str">
        <f t="shared" si="234"/>
        <v/>
      </c>
      <c r="R95" s="231"/>
      <c r="S95" s="4" t="str">
        <f t="shared" si="235"/>
        <v/>
      </c>
      <c r="T95" s="231"/>
      <c r="U95" s="235"/>
      <c r="V95" s="231"/>
      <c r="W95" s="4" t="str">
        <f t="shared" si="236"/>
        <v/>
      </c>
      <c r="X95" s="231"/>
      <c r="Y95" s="4" t="str">
        <f t="shared" si="237"/>
        <v/>
      </c>
      <c r="Z95" s="231"/>
      <c r="AA95" s="235"/>
      <c r="AB95" s="231"/>
      <c r="AC95" s="4" t="str">
        <f t="shared" si="238"/>
        <v/>
      </c>
      <c r="AD95" s="231"/>
      <c r="AE95" s="4" t="str">
        <f t="shared" si="239"/>
        <v/>
      </c>
      <c r="AF95" s="231"/>
      <c r="AG95" s="235"/>
      <c r="AH95" s="231"/>
      <c r="AI95" s="4" t="str">
        <f t="shared" si="240"/>
        <v/>
      </c>
      <c r="AJ95" s="231"/>
      <c r="AK95" s="4" t="str">
        <f t="shared" si="241"/>
        <v/>
      </c>
      <c r="AL95" s="231"/>
      <c r="AM95" s="235"/>
      <c r="AN95" s="231"/>
      <c r="AO95" s="4" t="str">
        <f>IF(AN95*15=0,"",AN95*15)</f>
        <v/>
      </c>
      <c r="AP95" s="234"/>
      <c r="AQ95" s="4" t="str">
        <f>IF(AP95*15=0,"",AP95*15)</f>
        <v/>
      </c>
      <c r="AR95" s="234"/>
      <c r="AS95" s="235"/>
      <c r="AT95" s="231">
        <v>1</v>
      </c>
      <c r="AU95" s="4">
        <f>IF(AT95*15=0,"",AT95*15)</f>
        <v>15</v>
      </c>
      <c r="AV95" s="231">
        <v>1</v>
      </c>
      <c r="AW95" s="4">
        <f>IF(AV95*15=0,"",AV95*15)</f>
        <v>15</v>
      </c>
      <c r="AX95" s="231">
        <v>3</v>
      </c>
      <c r="AY95" s="231" t="s">
        <v>18</v>
      </c>
      <c r="AZ95" s="5">
        <f t="shared" si="79"/>
        <v>1</v>
      </c>
      <c r="BA95" s="4">
        <f t="shared" si="80"/>
        <v>15</v>
      </c>
      <c r="BB95" s="6">
        <f t="shared" si="81"/>
        <v>1</v>
      </c>
      <c r="BC95" s="4">
        <f t="shared" si="82"/>
        <v>15</v>
      </c>
      <c r="BD95" s="6">
        <f t="shared" si="158"/>
        <v>3</v>
      </c>
      <c r="BE95" s="7">
        <f t="shared" si="181"/>
        <v>2</v>
      </c>
    </row>
    <row r="96" spans="1:57" s="225" customFormat="1" ht="15.75" customHeight="1" thickBot="1" x14ac:dyDescent="0.35">
      <c r="A96" s="8"/>
      <c r="B96" s="9"/>
      <c r="C96" s="3" t="s">
        <v>21</v>
      </c>
      <c r="D96" s="71">
        <f>SUM(D37:D95)</f>
        <v>0</v>
      </c>
      <c r="E96" s="71">
        <f>SUM(E37:E95)</f>
        <v>0</v>
      </c>
      <c r="F96" s="71">
        <f>SUM(F37:F95)</f>
        <v>0</v>
      </c>
      <c r="G96" s="71">
        <f>SUM(G37:G95)</f>
        <v>0</v>
      </c>
      <c r="H96" s="71">
        <f>SUM(H37:H95)</f>
        <v>0</v>
      </c>
      <c r="I96" s="83">
        <f>IF(SUM(D29:D95)+SUM(F29:F95)=0,"",SUM(D29:D95)+SUM(F29:F95))</f>
        <v>29</v>
      </c>
      <c r="J96" s="71">
        <f>SUM(J37:J95)</f>
        <v>2</v>
      </c>
      <c r="K96" s="71">
        <f>SUM(K37:K95)</f>
        <v>34</v>
      </c>
      <c r="L96" s="71">
        <f>SUM(L37:L95)</f>
        <v>9</v>
      </c>
      <c r="M96" s="71">
        <f>SUM(M37:M95)</f>
        <v>131</v>
      </c>
      <c r="N96" s="71">
        <f>SUM(N37:N95)</f>
        <v>9</v>
      </c>
      <c r="O96" s="83">
        <f>IF(SUM(J29:J95)+SUM(L29:L95)=0,"",SUM(J29:J95)+SUM(L29:L95))</f>
        <v>24</v>
      </c>
      <c r="P96" s="71">
        <f>SUM(P37:P95)</f>
        <v>4</v>
      </c>
      <c r="Q96" s="71">
        <f>SUM(Q37:Q95)</f>
        <v>64</v>
      </c>
      <c r="R96" s="71">
        <f>SUM(R37:R95)</f>
        <v>13</v>
      </c>
      <c r="S96" s="71">
        <f>SUM(S37:S95)</f>
        <v>191</v>
      </c>
      <c r="T96" s="71">
        <f>SUM(T37:T95)</f>
        <v>15</v>
      </c>
      <c r="U96" s="83">
        <f>IF(SUM(P29:P95)+SUM(R29:R95)=0,"",SUM(P29:P95)+SUM(R29:R95))</f>
        <v>33</v>
      </c>
      <c r="V96" s="71">
        <f>SUM(V37:V95)</f>
        <v>5</v>
      </c>
      <c r="W96" s="71">
        <f>SUM(W37:W95)</f>
        <v>79</v>
      </c>
      <c r="X96" s="71">
        <f>SUM(X37:X95)</f>
        <v>14</v>
      </c>
      <c r="Y96" s="71">
        <f>SUM(Y37:Y95)</f>
        <v>206</v>
      </c>
      <c r="Z96" s="71">
        <f>SUM(Z37:Z95)</f>
        <v>19</v>
      </c>
      <c r="AA96" s="83">
        <f>IF(SUM(V29:V95)+SUM(X29:X95)=0,"",SUM(V29:V95)+SUM(X29:X95))</f>
        <v>22</v>
      </c>
      <c r="AB96" s="71">
        <f>SUM(AB37:AB95)</f>
        <v>4</v>
      </c>
      <c r="AC96" s="71">
        <f>SUM(AC37:AC95)</f>
        <v>64</v>
      </c>
      <c r="AD96" s="71">
        <f>SUM(AD37:AD95)</f>
        <v>13</v>
      </c>
      <c r="AE96" s="71">
        <f>SUM(AE37:AE95)</f>
        <v>191</v>
      </c>
      <c r="AF96" s="71">
        <f>SUM(AF37:AF95)</f>
        <v>20</v>
      </c>
      <c r="AG96" s="83">
        <f>IF(SUM(AB29:AB95)+SUM(AD29:AD95)=0,"",SUM(AB29:AB95)+SUM(AD29:AD95))</f>
        <v>21</v>
      </c>
      <c r="AH96" s="71">
        <f>SUM(AH37:AH95)</f>
        <v>8</v>
      </c>
      <c r="AI96" s="71">
        <f>SUM(AI37:AI95)</f>
        <v>124</v>
      </c>
      <c r="AJ96" s="71">
        <f>SUM(AJ37:AJ95)</f>
        <v>14</v>
      </c>
      <c r="AK96" s="71">
        <f>SUM(AK37:AK95)</f>
        <v>206</v>
      </c>
      <c r="AL96" s="71">
        <f>SUM(AL37:AL95)</f>
        <v>23</v>
      </c>
      <c r="AM96" s="83">
        <f>IF(SUM(AH29:AH95)+SUM(AJ29:AJ95)=0,"",SUM(AH29:AH95)+SUM(AJ29:AJ95))</f>
        <v>26</v>
      </c>
      <c r="AN96" s="71">
        <f>SUM(AN37:AN95)</f>
        <v>5</v>
      </c>
      <c r="AO96" s="71">
        <f>SUM(AO37:AO95)</f>
        <v>75</v>
      </c>
      <c r="AP96" s="71">
        <f>SUM(AP37:AP95)</f>
        <v>11</v>
      </c>
      <c r="AQ96" s="71">
        <f>SUM(AQ37:AQ95)</f>
        <v>165</v>
      </c>
      <c r="AR96" s="71">
        <f>SUM(AR37:AR95)</f>
        <v>22</v>
      </c>
      <c r="AS96" s="83">
        <f>IF(SUM(AN29:AN95)+SUM(AP29:AP95)=0,"",SUM(AN29:AN95)+SUM(AP29:AP95))</f>
        <v>16</v>
      </c>
      <c r="AT96" s="71">
        <f>IF(SUM(AT37:AT95)=0,"",SUM(AT37:AT95))</f>
        <v>3</v>
      </c>
      <c r="AU96" s="71">
        <f>IF(SUM(AU37:AU95)=0,"",SUM(AU37:AU95))</f>
        <v>45</v>
      </c>
      <c r="AV96" s="71">
        <f>IF(SUM(AV37:AV95)=0,"",SUM(AV37:AV95))</f>
        <v>10</v>
      </c>
      <c r="AW96" s="71">
        <f>IF(SUM(AW37:AW95)=0,"",SUM(AW37:AW95))</f>
        <v>150</v>
      </c>
      <c r="AX96" s="71">
        <f>IF(SUM(AX37:AX95)=0,"",SUM(AX37:AX95))</f>
        <v>20</v>
      </c>
      <c r="AY96" s="83">
        <f>IF(SUM(AT29:AT95)+SUM(AV29:AV95)=0,"",SUM(AT29:AT95)+SUM(AV29:AV95))</f>
        <v>13</v>
      </c>
      <c r="AZ96" s="75">
        <f t="shared" ref="AZ96:BE96" si="246">SUM(AZ37:AZ95)</f>
        <v>31</v>
      </c>
      <c r="BA96" s="75">
        <f t="shared" si="246"/>
        <v>465</v>
      </c>
      <c r="BB96" s="75">
        <f t="shared" si="246"/>
        <v>84</v>
      </c>
      <c r="BC96" s="75">
        <f t="shared" si="246"/>
        <v>1260</v>
      </c>
      <c r="BD96" s="75">
        <f t="shared" si="246"/>
        <v>128</v>
      </c>
      <c r="BE96" s="75">
        <f t="shared" si="246"/>
        <v>115</v>
      </c>
    </row>
    <row r="97" spans="1:57" s="273" customFormat="1" ht="21.95" customHeight="1" thickBot="1" x14ac:dyDescent="0.3">
      <c r="A97" s="52"/>
      <c r="B97" s="268"/>
      <c r="C97" s="269" t="s">
        <v>23</v>
      </c>
      <c r="D97" s="270">
        <f>D35+D96</f>
        <v>9</v>
      </c>
      <c r="E97" s="270">
        <f>E35+E96</f>
        <v>136</v>
      </c>
      <c r="F97" s="270">
        <f>F35+F96</f>
        <v>20</v>
      </c>
      <c r="G97" s="270">
        <f>G35+G96</f>
        <v>291</v>
      </c>
      <c r="H97" s="270">
        <f>H35+H96</f>
        <v>22</v>
      </c>
      <c r="I97" s="271">
        <f>IF(SUM(D20:D34)+SUM(F20:F34)+SUM(D10:D95)+SUM(F10:F95)+SUM(D10:D96)+SUM(F10:F96)=0,"",SUM(D20:D34)+SUM(F20:F34)+SUM(D10:D95)+SUM(F10:F95)+SUM(D10:D96)+SUM(F10:F96))</f>
        <v>116</v>
      </c>
      <c r="J97" s="270">
        <f>J35+J96</f>
        <v>12</v>
      </c>
      <c r="K97" s="270">
        <f>K35+K96</f>
        <v>184</v>
      </c>
      <c r="L97" s="270">
        <f>L35+L96</f>
        <v>9</v>
      </c>
      <c r="M97" s="270">
        <f>M35+M96</f>
        <v>131</v>
      </c>
      <c r="N97" s="270">
        <f>N35+N96</f>
        <v>21</v>
      </c>
      <c r="O97" s="271">
        <f>IF(SUM(J20:J34)+SUM(L20:L34)+SUM(J10:J95)+SUM(L10:L95)+SUM(J10:J96)+SUM(L10:L96)=0,"",SUM(J20:J34)+SUM(L20:L34)+SUM(J10:J95)+SUM(L10:L95)+SUM(J10:J96)+SUM(L10:L96))</f>
        <v>86</v>
      </c>
      <c r="P97" s="270">
        <f>P35+P96</f>
        <v>11</v>
      </c>
      <c r="Q97" s="270">
        <f>Q35+Q96</f>
        <v>164</v>
      </c>
      <c r="R97" s="270">
        <f>R35+R96</f>
        <v>17</v>
      </c>
      <c r="S97" s="270">
        <f>S35+S96</f>
        <v>211</v>
      </c>
      <c r="T97" s="270">
        <f>T35+T96</f>
        <v>23</v>
      </c>
      <c r="U97" s="271">
        <f>IF(SUM(P20:P34)+SUM(R20:R34)+SUM(P10:P95)+SUM(R10:R95)+SUM(P10:P96)+SUM(R10:R96)=0,"",SUM(P20:P34)+SUM(R20:R34)+SUM(P10:P95)+SUM(R10:R95)+SUM(P10:P96)+SUM(R10:R96))</f>
        <v>106</v>
      </c>
      <c r="V97" s="270">
        <f>V35+V96</f>
        <v>8</v>
      </c>
      <c r="W97" s="270">
        <f>W35+W96</f>
        <v>124</v>
      </c>
      <c r="X97" s="270">
        <f>X35+X96</f>
        <v>14</v>
      </c>
      <c r="Y97" s="270">
        <f>Y35+Y96</f>
        <v>206</v>
      </c>
      <c r="Z97" s="270">
        <f>Z35+Z96</f>
        <v>23</v>
      </c>
      <c r="AA97" s="271">
        <f>IF(SUM(V20:V34)+SUM(X20:X34)+SUM(V10:V95)+SUM(X10:X95)+SUM(V10:V96)+SUM(X10:X96)=0,"",SUM(V20:V34)+SUM(X20:X34)+SUM(V10:V95)+SUM(X10:X95)+SUM(V10:V96)+SUM(X10:X96))</f>
        <v>75</v>
      </c>
      <c r="AB97" s="270">
        <f>AB35+AB96</f>
        <v>7</v>
      </c>
      <c r="AC97" s="270">
        <f>AC35+AC96</f>
        <v>109</v>
      </c>
      <c r="AD97" s="270">
        <f>AD35+AD96</f>
        <v>13</v>
      </c>
      <c r="AE97" s="270">
        <f>AE35+AE96</f>
        <v>191</v>
      </c>
      <c r="AF97" s="270">
        <f>AF35+AF96</f>
        <v>24</v>
      </c>
      <c r="AG97" s="271">
        <f>IF(SUM(AB20:AB34)+SUM(AD20:AD34)+SUM(AB10:AB95)+SUM(AD10:AD95)+SUM(AB10:AB96)+SUM(AD10:AD96)=0,"",SUM(AB20:AB34)+SUM(AD20:AD34)+SUM(AB10:AB95)+SUM(AD10:AD95)+SUM(AB10:AB96)+SUM(AD10:AD96))</f>
        <v>66</v>
      </c>
      <c r="AH97" s="270">
        <f>AH35+AH96</f>
        <v>9</v>
      </c>
      <c r="AI97" s="270">
        <f>AI35+AI96</f>
        <v>140</v>
      </c>
      <c r="AJ97" s="270">
        <f>AJ35+AJ96</f>
        <v>15</v>
      </c>
      <c r="AK97" s="270">
        <f>AK35+AK96</f>
        <v>220</v>
      </c>
      <c r="AL97" s="270">
        <f>AL35+AL96</f>
        <v>25</v>
      </c>
      <c r="AM97" s="271">
        <f>IF(SUM(AH20:AH34)+SUM(AJ20:AJ34)+SUM(AH10:AH95)+SUM(AJ10:AJ95)+SUM(AH10:AH96)+SUM(AJ10:AJ96)=0,"",SUM(AH20:AH34)+SUM(AJ20:AJ34)+SUM(AH10:AH95)+SUM(AJ10:AJ95)+SUM(AH10:AH96)+SUM(AJ10:AJ96))</f>
        <v>76</v>
      </c>
      <c r="AN97" s="270">
        <f>AN35+AN96</f>
        <v>5</v>
      </c>
      <c r="AO97" s="270">
        <f>AO35+AO96</f>
        <v>75</v>
      </c>
      <c r="AP97" s="270">
        <f>AP35+AP96</f>
        <v>11</v>
      </c>
      <c r="AQ97" s="270">
        <f>AQ35+AQ96</f>
        <v>165</v>
      </c>
      <c r="AR97" s="270">
        <f>AR35+AR96</f>
        <v>22</v>
      </c>
      <c r="AS97" s="271">
        <f>IF(SUM(AN20:AN34)+SUM(AP20:AP34)+SUM(AN10:AN95)+SUM(AP10:AP95)+SUM(AN10:AN96)+SUM(AP10:AP96)=0,"",SUM(AN20:AN34)+SUM(AP20:AP34)+SUM(AN10:AN95)+SUM(AP10:AP95)+SUM(AN10:AN96)+SUM(AP10:AP96))</f>
        <v>48</v>
      </c>
      <c r="AT97" s="270">
        <f>AT35+AT96</f>
        <v>3</v>
      </c>
      <c r="AU97" s="270">
        <f>AU35+AU96</f>
        <v>45</v>
      </c>
      <c r="AV97" s="270">
        <f>AV35+AV96</f>
        <v>10</v>
      </c>
      <c r="AW97" s="270">
        <f>AW35+AW96</f>
        <v>150</v>
      </c>
      <c r="AX97" s="270">
        <f>AX35+AX96</f>
        <v>20</v>
      </c>
      <c r="AY97" s="271">
        <f>IF(SUM(AT20:AT34)+SUM(AV20:AV34)+SUM(AT10:AT95)+SUM(AV10:AV95)+SUM(AT10:AT96)+SUM(AV10:AV96)=0,"",SUM(AT20:AT34)+SUM(AV20:AV34)+SUM(AT10:AT95)+SUM(AV10:AV95)+SUM(AT10:AT96)+SUM(AV10:AV96))</f>
        <v>39</v>
      </c>
      <c r="AZ97" s="272">
        <f t="shared" ref="AZ97:BE97" si="247">AZ35+AZ96</f>
        <v>63</v>
      </c>
      <c r="BA97" s="272">
        <f t="shared" si="247"/>
        <v>945</v>
      </c>
      <c r="BB97" s="272">
        <f t="shared" si="247"/>
        <v>111</v>
      </c>
      <c r="BC97" s="272">
        <f t="shared" si="247"/>
        <v>1665</v>
      </c>
      <c r="BD97" s="272">
        <f t="shared" si="247"/>
        <v>180</v>
      </c>
      <c r="BE97" s="272">
        <f t="shared" si="247"/>
        <v>175</v>
      </c>
    </row>
    <row r="98" spans="1:57" ht="15.75" customHeight="1" x14ac:dyDescent="0.3">
      <c r="A98" s="14" t="s">
        <v>10</v>
      </c>
      <c r="B98" s="15"/>
      <c r="C98" s="16" t="s">
        <v>24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  <c r="AA98" s="482"/>
      <c r="AB98" s="482"/>
      <c r="AC98" s="482"/>
      <c r="AD98" s="482"/>
      <c r="AE98" s="482"/>
      <c r="AF98" s="482"/>
      <c r="AG98" s="482"/>
      <c r="AH98" s="482"/>
      <c r="AI98" s="482"/>
      <c r="AJ98" s="482"/>
      <c r="AK98" s="482"/>
      <c r="AL98" s="482"/>
      <c r="AM98" s="482"/>
      <c r="AN98" s="482"/>
      <c r="AO98" s="482"/>
      <c r="AP98" s="482"/>
      <c r="AQ98" s="482"/>
      <c r="AR98" s="482"/>
      <c r="AS98" s="482"/>
      <c r="AT98" s="482"/>
      <c r="AU98" s="482"/>
      <c r="AV98" s="482"/>
      <c r="AW98" s="482"/>
      <c r="AX98" s="482"/>
      <c r="AY98" s="482"/>
      <c r="AZ98" s="274"/>
      <c r="BA98" s="275"/>
      <c r="BB98" s="275"/>
      <c r="BC98" s="275"/>
      <c r="BD98" s="275"/>
      <c r="BE98" s="276"/>
    </row>
    <row r="99" spans="1:57" s="281" customFormat="1" ht="15.75" customHeight="1" x14ac:dyDescent="0.25">
      <c r="A99" s="226" t="s">
        <v>590</v>
      </c>
      <c r="B99" s="55" t="s">
        <v>591</v>
      </c>
      <c r="C99" s="262" t="s">
        <v>592</v>
      </c>
      <c r="D99" s="277"/>
      <c r="E99" s="4"/>
      <c r="F99" s="278"/>
      <c r="G99" s="4"/>
      <c r="H99" s="59"/>
      <c r="I99" s="279"/>
      <c r="J99" s="277"/>
      <c r="K99" s="4">
        <v>8</v>
      </c>
      <c r="L99" s="278"/>
      <c r="M99" s="4">
        <v>4</v>
      </c>
      <c r="N99" s="59" t="s">
        <v>25</v>
      </c>
      <c r="O99" s="279" t="s">
        <v>51</v>
      </c>
      <c r="P99" s="277"/>
      <c r="Q99" s="4"/>
      <c r="R99" s="278"/>
      <c r="S99" s="4"/>
      <c r="T99" s="59"/>
      <c r="U99" s="279"/>
      <c r="V99" s="277"/>
      <c r="W99" s="4"/>
      <c r="X99" s="278"/>
      <c r="Y99" s="4"/>
      <c r="Z99" s="59"/>
      <c r="AA99" s="279"/>
      <c r="AB99" s="277"/>
      <c r="AC99" s="4"/>
      <c r="AD99" s="278"/>
      <c r="AE99" s="4"/>
      <c r="AF99" s="59"/>
      <c r="AG99" s="279"/>
      <c r="AH99" s="277"/>
      <c r="AI99" s="4"/>
      <c r="AJ99" s="278"/>
      <c r="AK99" s="4"/>
      <c r="AL99" s="59"/>
      <c r="AM99" s="232"/>
      <c r="AN99" s="277"/>
      <c r="AO99" s="4"/>
      <c r="AP99" s="278"/>
      <c r="AQ99" s="4"/>
      <c r="AR99" s="59"/>
      <c r="AS99" s="279"/>
      <c r="AT99" s="277"/>
      <c r="AU99" s="4"/>
      <c r="AV99" s="278"/>
      <c r="AW99" s="4"/>
      <c r="AX99" s="59"/>
      <c r="AY99" s="280"/>
      <c r="AZ99" s="5"/>
      <c r="BA99" s="18">
        <v>8</v>
      </c>
      <c r="BB99" s="6"/>
      <c r="BC99" s="4">
        <v>4</v>
      </c>
      <c r="BD99" s="59" t="s">
        <v>25</v>
      </c>
      <c r="BE99" s="7"/>
    </row>
    <row r="100" spans="1:57" s="281" customFormat="1" ht="15.75" customHeight="1" thickBot="1" x14ac:dyDescent="0.3">
      <c r="A100" s="282"/>
      <c r="B100" s="55"/>
      <c r="C100" s="283"/>
      <c r="D100" s="277"/>
      <c r="E100" s="4"/>
      <c r="F100" s="278"/>
      <c r="G100" s="4"/>
      <c r="H100" s="59"/>
      <c r="I100" s="279"/>
      <c r="J100" s="277"/>
      <c r="K100" s="4"/>
      <c r="L100" s="278"/>
      <c r="M100" s="4"/>
      <c r="N100" s="59"/>
      <c r="O100" s="279"/>
      <c r="P100" s="277"/>
      <c r="Q100" s="4"/>
      <c r="R100" s="278"/>
      <c r="S100" s="4"/>
      <c r="T100" s="59"/>
      <c r="U100" s="279"/>
      <c r="V100" s="277"/>
      <c r="W100" s="4"/>
      <c r="X100" s="278"/>
      <c r="Y100" s="4"/>
      <c r="Z100" s="59"/>
      <c r="AA100" s="279"/>
      <c r="AB100" s="277"/>
      <c r="AC100" s="4"/>
      <c r="AD100" s="278"/>
      <c r="AE100" s="4"/>
      <c r="AF100" s="59"/>
      <c r="AG100" s="279"/>
      <c r="AH100" s="277"/>
      <c r="AI100" s="4"/>
      <c r="AJ100" s="278"/>
      <c r="AK100" s="4"/>
      <c r="AL100" s="59"/>
      <c r="AM100" s="279"/>
      <c r="AN100" s="277"/>
      <c r="AO100" s="4"/>
      <c r="AP100" s="278"/>
      <c r="AQ100" s="4"/>
      <c r="AR100" s="59"/>
      <c r="AS100" s="279"/>
      <c r="AT100" s="277"/>
      <c r="AU100" s="4"/>
      <c r="AV100" s="278"/>
      <c r="AW100" s="4"/>
      <c r="AX100" s="59"/>
      <c r="AY100" s="231"/>
      <c r="AZ100" s="5"/>
      <c r="BA100" s="18"/>
      <c r="BB100" s="6"/>
      <c r="BC100" s="4"/>
      <c r="BD100" s="59"/>
      <c r="BE100" s="7"/>
    </row>
    <row r="101" spans="1:57" ht="15.75" customHeight="1" thickBot="1" x14ac:dyDescent="0.3">
      <c r="A101" s="21"/>
      <c r="B101" s="22"/>
      <c r="C101" s="23" t="s">
        <v>26</v>
      </c>
      <c r="D101" s="24">
        <f>SUM(D99:D100)</f>
        <v>0</v>
      </c>
      <c r="E101" s="24">
        <f>SUM(E99:E100)</f>
        <v>0</v>
      </c>
      <c r="F101" s="24">
        <f>SUM(F99:F100)</f>
        <v>0</v>
      </c>
      <c r="G101" s="24">
        <f>SUM(G99:G100)</f>
        <v>0</v>
      </c>
      <c r="H101" s="85" t="s">
        <v>25</v>
      </c>
      <c r="I101" s="84" t="str">
        <f>IF(SUM(D99:D100)+SUM(F99:F100)=0,"",SUM(D99:D100)+SUM(F99:F100))</f>
        <v/>
      </c>
      <c r="J101" s="86">
        <v>0</v>
      </c>
      <c r="K101" s="24">
        <v>0</v>
      </c>
      <c r="L101" s="24">
        <v>0</v>
      </c>
      <c r="M101" s="24">
        <v>0</v>
      </c>
      <c r="N101" s="87" t="s">
        <v>25</v>
      </c>
      <c r="O101" s="84" t="str">
        <f>IF(SUM(J99:J100)+SUM(L99:L100)=0,"",SUM(J99:J100)+SUM(L99:L100))</f>
        <v/>
      </c>
      <c r="P101" s="24">
        <f>SUM(P99:P100)</f>
        <v>0</v>
      </c>
      <c r="Q101" s="24">
        <f>SUM(Q99:Q100)</f>
        <v>0</v>
      </c>
      <c r="R101" s="24">
        <f>SUM(R99:R100)</f>
        <v>0</v>
      </c>
      <c r="S101" s="24">
        <f>SUM(S99:S100)</f>
        <v>0</v>
      </c>
      <c r="T101" s="85" t="s">
        <v>25</v>
      </c>
      <c r="U101" s="84" t="str">
        <f>IF(SUM(P99:P100)+SUM(R99:R100)=0,"",SUM(P99:P100)+SUM(R99:R100))</f>
        <v/>
      </c>
      <c r="V101" s="86">
        <v>0</v>
      </c>
      <c r="W101" s="24">
        <v>0</v>
      </c>
      <c r="X101" s="24">
        <v>0</v>
      </c>
      <c r="Y101" s="24">
        <v>0</v>
      </c>
      <c r="Z101" s="87" t="s">
        <v>25</v>
      </c>
      <c r="AA101" s="84" t="str">
        <f>IF(SUM(V99:V100)+SUM(X99:X100)=0,"",SUM(V99:V100)+SUM(X99:X100))</f>
        <v/>
      </c>
      <c r="AB101" s="24">
        <v>0</v>
      </c>
      <c r="AC101" s="24">
        <v>0</v>
      </c>
      <c r="AD101" s="24">
        <v>0</v>
      </c>
      <c r="AE101" s="24">
        <v>0</v>
      </c>
      <c r="AF101" s="87" t="s">
        <v>25</v>
      </c>
      <c r="AG101" s="84" t="str">
        <f>IF(SUM(AB99:AB100)+SUM(AD99:AD100)=0,"",SUM(AB99:AB100)+SUM(AD99:AD100))</f>
        <v/>
      </c>
      <c r="AH101" s="24">
        <v>0</v>
      </c>
      <c r="AI101" s="24">
        <v>0</v>
      </c>
      <c r="AJ101" s="24">
        <v>0</v>
      </c>
      <c r="AK101" s="24">
        <v>0</v>
      </c>
      <c r="AL101" s="87" t="s">
        <v>25</v>
      </c>
      <c r="AM101" s="84" t="str">
        <f>IF(SUM(AH99:AH100)+SUM(AJ99:AJ100)=0,"",SUM(AH99:AH100)+SUM(AJ99:AJ100))</f>
        <v/>
      </c>
      <c r="AN101" s="24">
        <v>0</v>
      </c>
      <c r="AO101" s="24">
        <v>0</v>
      </c>
      <c r="AP101" s="24">
        <v>0</v>
      </c>
      <c r="AQ101" s="24">
        <v>0</v>
      </c>
      <c r="AR101" s="87" t="s">
        <v>25</v>
      </c>
      <c r="AS101" s="84" t="str">
        <f>IF(SUM(AN99:AN100)+SUM(AP99:AP100)=0,"",SUM(AN99:AN100)+SUM(AP99:AP100))</f>
        <v/>
      </c>
      <c r="AT101" s="24">
        <v>0</v>
      </c>
      <c r="AU101" s="24">
        <v>0</v>
      </c>
      <c r="AV101" s="24">
        <v>0</v>
      </c>
      <c r="AW101" s="24">
        <v>0</v>
      </c>
      <c r="AX101" s="87" t="s">
        <v>25</v>
      </c>
      <c r="AY101" s="84" t="str">
        <f>IF(SUM(AT99:AT100)+SUM(AV99:AV100)=0,"",SUM(AT99:AT100)+SUM(AV99:AV100))</f>
        <v/>
      </c>
      <c r="AZ101" s="88">
        <f>SUM(AZ99:AZ100)</f>
        <v>0</v>
      </c>
      <c r="BA101" s="24">
        <v>0</v>
      </c>
      <c r="BB101" s="24">
        <f>SUM(BB99:BB100)</f>
        <v>0</v>
      </c>
      <c r="BC101" s="24">
        <v>0</v>
      </c>
      <c r="BD101" s="87" t="s">
        <v>25</v>
      </c>
      <c r="BE101" s="102" t="str">
        <f>IF(SUM(BE99:BE100)=0,"",SUM(BE99:BE100))</f>
        <v/>
      </c>
    </row>
    <row r="102" spans="1:57" s="286" customFormat="1" ht="21.95" customHeight="1" thickBot="1" x14ac:dyDescent="0.3">
      <c r="A102" s="25"/>
      <c r="B102" s="26"/>
      <c r="C102" s="27" t="s">
        <v>58</v>
      </c>
      <c r="D102" s="284">
        <f>D97+D101</f>
        <v>9</v>
      </c>
      <c r="E102" s="284">
        <f>E97+E101</f>
        <v>136</v>
      </c>
      <c r="F102" s="284">
        <f>F97+F101</f>
        <v>20</v>
      </c>
      <c r="G102" s="284">
        <f>G97+G101</f>
        <v>291</v>
      </c>
      <c r="H102" s="89" t="s">
        <v>25</v>
      </c>
      <c r="I102" s="271">
        <f>IF(SUM(D20:D34)+SUM(F20:F34)+SUM(D10:D95)+SUM(F10:F95)+SUM(D10:D96)+SUM(F10:F96)+SUM(D99:D100)+SUM(F99:F100)=0,"",(SUM(D20:D34)+SUM(F20:F34)+SUM(D10:D95)+SUM(F10:F95)+SUM(D10:D96)+SUM(F10:F96)+SUM(D99:D100)+SUM(F99:F100)))</f>
        <v>116</v>
      </c>
      <c r="J102" s="284">
        <f>J97+J101</f>
        <v>12</v>
      </c>
      <c r="K102" s="284">
        <f>K97+K101</f>
        <v>184</v>
      </c>
      <c r="L102" s="284">
        <f>L97+L101</f>
        <v>9</v>
      </c>
      <c r="M102" s="284">
        <f>M97+M101</f>
        <v>131</v>
      </c>
      <c r="N102" s="90" t="s">
        <v>25</v>
      </c>
      <c r="O102" s="271">
        <f>IF(SUM(J20:J34)+SUM(L20:L34)+SUM(J10:J95)+SUM(L10:L95)+SUM(J10:J96)+SUM(L10:L96)+SUM(J99:J100)+SUM(L99:L100)=0,"",(SUM(J20:J34)+SUM(L20:L34)+SUM(J10:J95)+SUM(L10:L95)+SUM(J10:J96)+SUM(L10:L96)+SUM(J99:J100)+SUM(L99:L100)))</f>
        <v>86</v>
      </c>
      <c r="P102" s="284">
        <f>P97+P101</f>
        <v>11</v>
      </c>
      <c r="Q102" s="284">
        <f>Q97+Q101</f>
        <v>164</v>
      </c>
      <c r="R102" s="284">
        <f>R97+R101</f>
        <v>17</v>
      </c>
      <c r="S102" s="284">
        <f>S97+S101</f>
        <v>211</v>
      </c>
      <c r="T102" s="89" t="s">
        <v>25</v>
      </c>
      <c r="U102" s="271">
        <f>IF(SUM(P20:P34)+SUM(R20:R34)+SUM(P10:P95)+SUM(R10:R95)+SUM(P10:P96)+SUM(R10:R96)+SUM(P99:P100)+SUM(R99:R100)=0,"",(SUM(P20:P34)+SUM(R20:R34)+SUM(P10:P95)+SUM(R10:R95)+SUM(P10:P96)+SUM(R10:R96)+SUM(P99:P100)+SUM(R99:R100)))</f>
        <v>106</v>
      </c>
      <c r="V102" s="284">
        <f>V97+V101</f>
        <v>8</v>
      </c>
      <c r="W102" s="284">
        <f>W97+W101</f>
        <v>124</v>
      </c>
      <c r="X102" s="284">
        <f>X97+X101</f>
        <v>14</v>
      </c>
      <c r="Y102" s="284">
        <f>Y97+Y101</f>
        <v>206</v>
      </c>
      <c r="Z102" s="90" t="s">
        <v>25</v>
      </c>
      <c r="AA102" s="271">
        <f>IF(SUM(V20:V34)+SUM(X20:X34)+SUM(V10:V95)+SUM(X10:X95)+SUM(V10:V96)+SUM(X10:X96)+SUM(V99:V100)+SUM(X99:X100)=0,"",(SUM(V20:V34)+SUM(X20:X34)+SUM(V10:V95)+SUM(X10:X95)+SUM(V10:V96)+SUM(X10:X96)+SUM(V99:V100)+SUM(X99:X100)))</f>
        <v>75</v>
      </c>
      <c r="AB102" s="284">
        <f>AB97+AB101</f>
        <v>7</v>
      </c>
      <c r="AC102" s="284">
        <f>AC97+AC101</f>
        <v>109</v>
      </c>
      <c r="AD102" s="284">
        <f>AD97+AD101</f>
        <v>13</v>
      </c>
      <c r="AE102" s="284">
        <f>AE97+AE101</f>
        <v>191</v>
      </c>
      <c r="AF102" s="90" t="s">
        <v>25</v>
      </c>
      <c r="AG102" s="271">
        <f>IF(SUM(AB20:AB34)+SUM(AD20:AD34)+SUM(AB10:AB95)+SUM(AD10:AD95)+SUM(AB10:AB96)+SUM(AD10:AD96)+SUM(AB99:AB100)+SUM(AD99:AD100)=0,"",(SUM(AB20:AB34)+SUM(AD20:AD34)+SUM(AB10:AB95)+SUM(AD10:AD95)+SUM(AB10:AB96)+SUM(AD10:AD96)+SUM(AB99:AB100)+SUM(AD99:AD100)))</f>
        <v>66</v>
      </c>
      <c r="AH102" s="284">
        <f>AH97+AH101</f>
        <v>9</v>
      </c>
      <c r="AI102" s="284">
        <f>AI97+AI101</f>
        <v>140</v>
      </c>
      <c r="AJ102" s="284">
        <f>AJ97+AJ101</f>
        <v>15</v>
      </c>
      <c r="AK102" s="284">
        <f>AK97+AK101</f>
        <v>220</v>
      </c>
      <c r="AL102" s="90" t="s">
        <v>25</v>
      </c>
      <c r="AM102" s="271">
        <f>IF(SUM(AH20:AH34)+SUM(AJ20:AJ34)+SUM(AH10:AH95)+SUM(AJ10:AJ95)+SUM(AH10:AH96)+SUM(AJ10:AJ96)+SUM(AH99:AH100)+SUM(AJ99:AJ100)=0,"",(SUM(AH20:AH34)+SUM(AJ20:AJ34)+SUM(AH10:AH95)+SUM(AJ10:AJ95)+SUM(AH10:AH96)+SUM(AJ10:AJ96)+SUM(AH99:AH100)+SUM(AJ99:AJ100)))</f>
        <v>76</v>
      </c>
      <c r="AN102" s="284">
        <f>AN97+AN101</f>
        <v>5</v>
      </c>
      <c r="AO102" s="284">
        <f>AO97+AO101</f>
        <v>75</v>
      </c>
      <c r="AP102" s="284">
        <f>AP97+AP101</f>
        <v>11</v>
      </c>
      <c r="AQ102" s="284">
        <f>AQ97+AQ101</f>
        <v>165</v>
      </c>
      <c r="AR102" s="90" t="s">
        <v>25</v>
      </c>
      <c r="AS102" s="271">
        <f>IF(SUM(AN20:AN34)+SUM(AP20:AP34)+SUM(AN10:AN95)+SUM(AP10:AP95)+SUM(AN10:AN96)+SUM(AP10:AP96)+SUM(AN99:AN100)+SUM(AP99:AP100)=0,"",(SUM(AN20:AN34)+SUM(AP20:AP34)+SUM(AN10:AN95)+SUM(AP10:AP95)+SUM(AN10:AN96)+SUM(AP10:AP96)+SUM(AN99:AN100)+SUM(AP99:AP100)))</f>
        <v>48</v>
      </c>
      <c r="AT102" s="284">
        <f>AT97+AT101</f>
        <v>3</v>
      </c>
      <c r="AU102" s="284">
        <f>AU97+AU101</f>
        <v>45</v>
      </c>
      <c r="AV102" s="284">
        <f>AV97+AV101</f>
        <v>10</v>
      </c>
      <c r="AW102" s="284">
        <f>AW97+AW101</f>
        <v>150</v>
      </c>
      <c r="AX102" s="90" t="s">
        <v>25</v>
      </c>
      <c r="AY102" s="271">
        <f>IF(SUM(AT20:AT34)+SUM(AV20:AV34)+SUM(AT10:AT95)+SUM(AV10:AV95)+SUM(AT10:AT96)+SUM(AV10:AV96)+SUM(AT99:AT100)+SUM(AV99:AV100)=0,"",(SUM(AT20:AT34)+SUM(AV20:AV34)+SUM(AT10:AT95)+SUM(AV10:AV95)+SUM(AT10:AT96)+SUM(AV10:AV96)+SUM(AT99:AT100)+SUM(AV99:AV100)))</f>
        <v>39</v>
      </c>
      <c r="AZ102" s="272">
        <f>AZ97+AZ101</f>
        <v>63</v>
      </c>
      <c r="BA102" s="272">
        <f>BA97+BA101</f>
        <v>945</v>
      </c>
      <c r="BB102" s="272">
        <f>BB97+BB101</f>
        <v>111</v>
      </c>
      <c r="BC102" s="272">
        <f>BC97+BC101</f>
        <v>1665</v>
      </c>
      <c r="BD102" s="90" t="s">
        <v>25</v>
      </c>
      <c r="BE102" s="285">
        <f>BE35+BE96</f>
        <v>175</v>
      </c>
    </row>
    <row r="103" spans="1:57" ht="6" customHeight="1" thickBot="1" x14ac:dyDescent="0.25">
      <c r="A103" s="509"/>
      <c r="B103" s="510"/>
      <c r="C103" s="510"/>
      <c r="D103" s="511"/>
      <c r="E103" s="511"/>
      <c r="F103" s="511"/>
      <c r="G103" s="511"/>
      <c r="H103" s="511"/>
      <c r="I103" s="511"/>
      <c r="J103" s="510"/>
      <c r="K103" s="510"/>
      <c r="L103" s="510"/>
      <c r="M103" s="510"/>
      <c r="N103" s="510"/>
      <c r="O103" s="510"/>
      <c r="P103" s="510"/>
      <c r="Q103" s="510"/>
      <c r="R103" s="510"/>
      <c r="S103" s="510"/>
      <c r="T103" s="510"/>
      <c r="U103" s="510"/>
      <c r="V103" s="510"/>
      <c r="W103" s="510"/>
      <c r="X103" s="510"/>
      <c r="Y103" s="510"/>
      <c r="Z103" s="510"/>
      <c r="AA103" s="510"/>
      <c r="AB103" s="510"/>
      <c r="AC103" s="510"/>
      <c r="AD103" s="510"/>
      <c r="AE103" s="510"/>
      <c r="AF103" s="510"/>
      <c r="AG103" s="510"/>
      <c r="AH103" s="510"/>
      <c r="AI103" s="510"/>
      <c r="AJ103" s="510"/>
      <c r="AK103" s="510"/>
      <c r="AL103" s="510"/>
      <c r="AM103" s="510"/>
      <c r="AN103" s="510"/>
      <c r="AO103" s="510"/>
      <c r="AP103" s="510"/>
      <c r="AQ103" s="510"/>
      <c r="AR103" s="510"/>
      <c r="AS103" s="510"/>
      <c r="AT103" s="510"/>
      <c r="AU103" s="510"/>
      <c r="AV103" s="510"/>
      <c r="AW103" s="510"/>
      <c r="AX103" s="510"/>
      <c r="AY103" s="510"/>
      <c r="AZ103" s="510"/>
      <c r="BA103" s="510"/>
      <c r="BB103" s="510"/>
      <c r="BC103" s="510"/>
      <c r="BD103" s="510"/>
      <c r="BE103" s="512"/>
    </row>
    <row r="104" spans="1:57" ht="15.75" customHeight="1" thickBot="1" x14ac:dyDescent="0.35">
      <c r="A104" s="204" t="s">
        <v>11</v>
      </c>
      <c r="B104" s="15"/>
      <c r="C104" s="203" t="s">
        <v>27</v>
      </c>
      <c r="D104" s="212"/>
      <c r="E104" s="213"/>
      <c r="F104" s="213"/>
      <c r="G104" s="213"/>
      <c r="H104" s="213"/>
      <c r="I104" s="214"/>
      <c r="J104" s="103"/>
      <c r="K104" s="103"/>
      <c r="L104" s="103"/>
      <c r="M104" s="103"/>
      <c r="N104" s="103"/>
      <c r="O104" s="103"/>
      <c r="P104" s="478"/>
      <c r="Q104" s="478"/>
      <c r="R104" s="478"/>
      <c r="S104" s="478"/>
      <c r="T104" s="478"/>
      <c r="U104" s="478"/>
      <c r="V104" s="478"/>
      <c r="W104" s="478"/>
      <c r="X104" s="478"/>
      <c r="Y104" s="478"/>
      <c r="Z104" s="478"/>
      <c r="AA104" s="478"/>
      <c r="AB104" s="478"/>
      <c r="AC104" s="478"/>
      <c r="AD104" s="478"/>
      <c r="AE104" s="478"/>
      <c r="AF104" s="478"/>
      <c r="AG104" s="478"/>
      <c r="AH104" s="478"/>
      <c r="AI104" s="478"/>
      <c r="AJ104" s="478"/>
      <c r="AK104" s="478"/>
      <c r="AL104" s="478"/>
      <c r="AM104" s="478"/>
      <c r="AN104" s="478"/>
      <c r="AO104" s="478"/>
      <c r="AP104" s="478"/>
      <c r="AQ104" s="478"/>
      <c r="AR104" s="478"/>
      <c r="AS104" s="478"/>
      <c r="AT104" s="478"/>
      <c r="AU104" s="478"/>
      <c r="AV104" s="478"/>
      <c r="AW104" s="478"/>
      <c r="AX104" s="478"/>
      <c r="AY104" s="478"/>
      <c r="AZ104" s="287"/>
      <c r="BA104" s="288"/>
      <c r="BB104" s="288"/>
      <c r="BC104" s="288"/>
      <c r="BD104" s="288"/>
      <c r="BE104" s="289"/>
    </row>
    <row r="105" spans="1:57" s="302" customFormat="1" ht="15.75" customHeight="1" thickTop="1" x14ac:dyDescent="0.3">
      <c r="A105" s="290" t="s">
        <v>127</v>
      </c>
      <c r="B105" s="58" t="s">
        <v>28</v>
      </c>
      <c r="C105" s="291" t="s">
        <v>128</v>
      </c>
      <c r="D105" s="292"/>
      <c r="E105" s="28" t="str">
        <f t="shared" ref="E105:E128" si="248">IF(D105*15=0,"",D105*15)</f>
        <v/>
      </c>
      <c r="F105" s="293"/>
      <c r="G105" s="28" t="str">
        <f t="shared" ref="G105:G128" si="249">IF(F105*15=0,"",F105*15)</f>
        <v/>
      </c>
      <c r="H105" s="293"/>
      <c r="I105" s="294"/>
      <c r="J105" s="295"/>
      <c r="K105" s="215" t="str">
        <f t="shared" ref="K105:K128" si="250">IF(J105*15=0,"",J105*15)</f>
        <v/>
      </c>
      <c r="L105" s="296"/>
      <c r="M105" s="215" t="str">
        <f t="shared" ref="M105:M128" si="251">IF(L105*15=0,"",L105*15)</f>
        <v/>
      </c>
      <c r="N105" s="297"/>
      <c r="O105" s="298"/>
      <c r="P105" s="295"/>
      <c r="Q105" s="215" t="str">
        <f t="shared" ref="Q105:Q109" si="252">IF(P105*15=0,"",P105*15)</f>
        <v/>
      </c>
      <c r="R105" s="297"/>
      <c r="S105" s="215" t="str">
        <f t="shared" ref="S105:S109" si="253">IF(R105*15=0,"",R105*15)</f>
        <v/>
      </c>
      <c r="T105" s="297"/>
      <c r="U105" s="298"/>
      <c r="V105" s="295"/>
      <c r="W105" s="215" t="str">
        <f t="shared" ref="W105:W109" si="254">IF(V105*15=0,"",V105*15)</f>
        <v/>
      </c>
      <c r="X105" s="296"/>
      <c r="Y105" s="215" t="str">
        <f t="shared" ref="Y105:Y109" si="255">IF(X105*15=0,"",X105*15)</f>
        <v/>
      </c>
      <c r="Z105" s="297"/>
      <c r="AA105" s="298"/>
      <c r="AB105" s="299">
        <v>1</v>
      </c>
      <c r="AC105" s="216">
        <f t="shared" ref="AC105:AC108" si="256">IF(AB105*15=0,"",AB105*15)</f>
        <v>15</v>
      </c>
      <c r="AD105" s="300">
        <v>1</v>
      </c>
      <c r="AE105" s="216">
        <f t="shared" ref="AE105:AE108" si="257">IF(AD105*15=0,"",AD105*15)</f>
        <v>15</v>
      </c>
      <c r="AF105" s="300">
        <v>3</v>
      </c>
      <c r="AG105" s="301" t="s">
        <v>18</v>
      </c>
      <c r="AH105" s="299">
        <v>1</v>
      </c>
      <c r="AI105" s="216">
        <f t="shared" ref="AI105" si="258">IF(AH105*15=0,"",AH105*15)</f>
        <v>15</v>
      </c>
      <c r="AJ105" s="300">
        <v>1</v>
      </c>
      <c r="AK105" s="216">
        <f t="shared" ref="AK105" si="259">IF(AJ105*15=0,"",AJ105*15)</f>
        <v>15</v>
      </c>
      <c r="AL105" s="300">
        <v>3</v>
      </c>
      <c r="AM105" s="301" t="s">
        <v>18</v>
      </c>
      <c r="AN105" s="299">
        <v>1</v>
      </c>
      <c r="AO105" s="216">
        <f t="shared" ref="AO105" si="260">IF(AN105*15=0,"",AN105*15)</f>
        <v>15</v>
      </c>
      <c r="AP105" s="300">
        <v>1</v>
      </c>
      <c r="AQ105" s="216">
        <f t="shared" ref="AQ105" si="261">IF(AP105*15=0,"",AP105*15)</f>
        <v>15</v>
      </c>
      <c r="AR105" s="300">
        <v>3</v>
      </c>
      <c r="AS105" s="301" t="s">
        <v>18</v>
      </c>
      <c r="AT105" s="299">
        <v>1</v>
      </c>
      <c r="AU105" s="216">
        <f t="shared" ref="AU105" si="262">IF(AT105*15=0,"",AT105*15)</f>
        <v>15</v>
      </c>
      <c r="AV105" s="300">
        <v>1</v>
      </c>
      <c r="AW105" s="216">
        <f t="shared" ref="AW105" si="263">IF(AV105*15=0,"",AV105*15)</f>
        <v>15</v>
      </c>
      <c r="AX105" s="300">
        <v>3</v>
      </c>
      <c r="AY105" s="301" t="s">
        <v>18</v>
      </c>
      <c r="AZ105" s="513" t="s">
        <v>54</v>
      </c>
      <c r="BA105" s="514"/>
      <c r="BB105" s="514"/>
      <c r="BC105" s="514"/>
      <c r="BD105" s="515">
        <f>SUM(AZ97)</f>
        <v>63</v>
      </c>
      <c r="BE105" s="515"/>
    </row>
    <row r="106" spans="1:57" s="302" customFormat="1" ht="15.75" customHeight="1" x14ac:dyDescent="0.3">
      <c r="A106" s="303" t="s">
        <v>235</v>
      </c>
      <c r="B106" s="56" t="s">
        <v>28</v>
      </c>
      <c r="C106" s="304" t="s">
        <v>231</v>
      </c>
      <c r="D106" s="305"/>
      <c r="E106" s="29" t="str">
        <f t="shared" si="248"/>
        <v/>
      </c>
      <c r="F106" s="306"/>
      <c r="G106" s="29" t="str">
        <f t="shared" si="249"/>
        <v/>
      </c>
      <c r="H106" s="306"/>
      <c r="I106" s="307"/>
      <c r="J106" s="305"/>
      <c r="K106" s="29" t="str">
        <f t="shared" si="250"/>
        <v/>
      </c>
      <c r="L106" s="308"/>
      <c r="M106" s="29" t="str">
        <f t="shared" si="251"/>
        <v/>
      </c>
      <c r="N106" s="306"/>
      <c r="O106" s="307"/>
      <c r="P106" s="305"/>
      <c r="Q106" s="29" t="str">
        <f t="shared" si="252"/>
        <v/>
      </c>
      <c r="R106" s="306"/>
      <c r="S106" s="29" t="str">
        <f t="shared" si="253"/>
        <v/>
      </c>
      <c r="T106" s="306"/>
      <c r="U106" s="307"/>
      <c r="V106" s="305"/>
      <c r="W106" s="29" t="str">
        <f t="shared" si="254"/>
        <v/>
      </c>
      <c r="X106" s="308"/>
      <c r="Y106" s="29" t="str">
        <f t="shared" si="255"/>
        <v/>
      </c>
      <c r="Z106" s="306"/>
      <c r="AA106" s="307"/>
      <c r="AB106" s="309">
        <v>1</v>
      </c>
      <c r="AC106" s="4">
        <f t="shared" ref="AC106:AC107" si="264">IF(AB106*15=0,"",AB106*15)</f>
        <v>15</v>
      </c>
      <c r="AD106" s="278">
        <v>1</v>
      </c>
      <c r="AE106" s="4">
        <f t="shared" ref="AE106:AE107" si="265">IF(AD106*15=0,"",AD106*15)</f>
        <v>15</v>
      </c>
      <c r="AF106" s="278">
        <v>3</v>
      </c>
      <c r="AG106" s="310" t="s">
        <v>18</v>
      </c>
      <c r="AH106" s="309">
        <v>1</v>
      </c>
      <c r="AI106" s="4">
        <f t="shared" ref="AI106:AI107" si="266">IF(AH106*15=0,"",AH106*15)</f>
        <v>15</v>
      </c>
      <c r="AJ106" s="278">
        <v>1</v>
      </c>
      <c r="AK106" s="4">
        <f t="shared" ref="AK106:AK107" si="267">IF(AJ106*15=0,"",AJ106*15)</f>
        <v>15</v>
      </c>
      <c r="AL106" s="278">
        <v>3</v>
      </c>
      <c r="AM106" s="310" t="s">
        <v>18</v>
      </c>
      <c r="AN106" s="309">
        <v>1</v>
      </c>
      <c r="AO106" s="4">
        <f t="shared" ref="AO106:AO107" si="268">IF(AN106*15=0,"",AN106*15)</f>
        <v>15</v>
      </c>
      <c r="AP106" s="278">
        <v>1</v>
      </c>
      <c r="AQ106" s="4">
        <f t="shared" ref="AQ106:AQ107" si="269">IF(AP106*15=0,"",AP106*15)</f>
        <v>15</v>
      </c>
      <c r="AR106" s="278">
        <v>3</v>
      </c>
      <c r="AS106" s="310" t="s">
        <v>18</v>
      </c>
      <c r="AT106" s="309">
        <v>1</v>
      </c>
      <c r="AU106" s="4">
        <f t="shared" ref="AU106:AU107" si="270">IF(AT106*15=0,"",AT106*15)</f>
        <v>15</v>
      </c>
      <c r="AV106" s="278">
        <v>1</v>
      </c>
      <c r="AW106" s="4">
        <f t="shared" ref="AW106:AW107" si="271">IF(AV106*15=0,"",AV106*15)</f>
        <v>15</v>
      </c>
      <c r="AX106" s="278">
        <v>3</v>
      </c>
      <c r="AY106" s="310" t="s">
        <v>18</v>
      </c>
      <c r="AZ106" s="518" t="s">
        <v>55</v>
      </c>
      <c r="BA106" s="518"/>
      <c r="BB106" s="518"/>
      <c r="BC106" s="519"/>
      <c r="BD106" s="520">
        <f>SUM(BB97)</f>
        <v>111</v>
      </c>
      <c r="BE106" s="521"/>
    </row>
    <row r="107" spans="1:57" s="302" customFormat="1" ht="15.75" customHeight="1" x14ac:dyDescent="0.3">
      <c r="A107" s="303" t="s">
        <v>129</v>
      </c>
      <c r="B107" s="57" t="s">
        <v>28</v>
      </c>
      <c r="C107" s="304" t="s">
        <v>130</v>
      </c>
      <c r="D107" s="305"/>
      <c r="E107" s="29" t="str">
        <f t="shared" si="248"/>
        <v/>
      </c>
      <c r="F107" s="306"/>
      <c r="G107" s="29" t="str">
        <f t="shared" si="249"/>
        <v/>
      </c>
      <c r="H107" s="306"/>
      <c r="I107" s="307"/>
      <c r="J107" s="305"/>
      <c r="K107" s="29" t="str">
        <f t="shared" si="250"/>
        <v/>
      </c>
      <c r="L107" s="308"/>
      <c r="M107" s="29" t="str">
        <f t="shared" si="251"/>
        <v/>
      </c>
      <c r="N107" s="306"/>
      <c r="O107" s="307"/>
      <c r="P107" s="305"/>
      <c r="Q107" s="29" t="str">
        <f t="shared" si="252"/>
        <v/>
      </c>
      <c r="R107" s="306"/>
      <c r="S107" s="29" t="str">
        <f t="shared" si="253"/>
        <v/>
      </c>
      <c r="T107" s="306"/>
      <c r="U107" s="307"/>
      <c r="V107" s="305"/>
      <c r="W107" s="29" t="str">
        <f t="shared" si="254"/>
        <v/>
      </c>
      <c r="X107" s="308"/>
      <c r="Y107" s="29" t="str">
        <f t="shared" si="255"/>
        <v/>
      </c>
      <c r="Z107" s="306"/>
      <c r="AA107" s="307"/>
      <c r="AB107" s="309">
        <v>1</v>
      </c>
      <c r="AC107" s="4">
        <f t="shared" si="264"/>
        <v>15</v>
      </c>
      <c r="AD107" s="278">
        <v>1</v>
      </c>
      <c r="AE107" s="4">
        <f t="shared" si="265"/>
        <v>15</v>
      </c>
      <c r="AF107" s="278">
        <v>3</v>
      </c>
      <c r="AG107" s="310" t="s">
        <v>18</v>
      </c>
      <c r="AH107" s="309">
        <v>1</v>
      </c>
      <c r="AI107" s="4">
        <f t="shared" si="266"/>
        <v>15</v>
      </c>
      <c r="AJ107" s="278">
        <v>1</v>
      </c>
      <c r="AK107" s="4">
        <f t="shared" si="267"/>
        <v>15</v>
      </c>
      <c r="AL107" s="278">
        <v>3</v>
      </c>
      <c r="AM107" s="310" t="s">
        <v>18</v>
      </c>
      <c r="AN107" s="309">
        <v>1</v>
      </c>
      <c r="AO107" s="4">
        <f t="shared" si="268"/>
        <v>15</v>
      </c>
      <c r="AP107" s="278">
        <v>1</v>
      </c>
      <c r="AQ107" s="4">
        <f t="shared" si="269"/>
        <v>15</v>
      </c>
      <c r="AR107" s="278">
        <v>3</v>
      </c>
      <c r="AS107" s="310" t="s">
        <v>18</v>
      </c>
      <c r="AT107" s="309">
        <v>1</v>
      </c>
      <c r="AU107" s="4">
        <f t="shared" si="270"/>
        <v>15</v>
      </c>
      <c r="AV107" s="278">
        <v>1</v>
      </c>
      <c r="AW107" s="4">
        <f t="shared" si="271"/>
        <v>15</v>
      </c>
      <c r="AX107" s="278">
        <v>3</v>
      </c>
      <c r="AY107" s="310" t="s">
        <v>18</v>
      </c>
      <c r="AZ107" s="518" t="s">
        <v>29</v>
      </c>
      <c r="BA107" s="518"/>
      <c r="BB107" s="518"/>
      <c r="BC107" s="519"/>
      <c r="BD107" s="516">
        <f>IF(BD106=0,"",BD106/(BD105+BD106))</f>
        <v>0.63793103448275867</v>
      </c>
      <c r="BE107" s="517"/>
    </row>
    <row r="108" spans="1:57" s="302" customFormat="1" ht="15.75" customHeight="1" x14ac:dyDescent="0.3">
      <c r="A108" s="303" t="s">
        <v>115</v>
      </c>
      <c r="B108" s="56" t="s">
        <v>28</v>
      </c>
      <c r="C108" s="304" t="s">
        <v>116</v>
      </c>
      <c r="D108" s="305"/>
      <c r="E108" s="29" t="str">
        <f t="shared" si="248"/>
        <v/>
      </c>
      <c r="F108" s="306"/>
      <c r="G108" s="29" t="str">
        <f t="shared" si="249"/>
        <v/>
      </c>
      <c r="H108" s="306"/>
      <c r="I108" s="307"/>
      <c r="J108" s="305"/>
      <c r="K108" s="29" t="str">
        <f t="shared" si="250"/>
        <v/>
      </c>
      <c r="L108" s="308"/>
      <c r="M108" s="29" t="str">
        <f t="shared" si="251"/>
        <v/>
      </c>
      <c r="N108" s="306"/>
      <c r="O108" s="307"/>
      <c r="P108" s="305"/>
      <c r="Q108" s="29" t="str">
        <f t="shared" si="252"/>
        <v/>
      </c>
      <c r="R108" s="306"/>
      <c r="S108" s="29" t="str">
        <f t="shared" si="253"/>
        <v/>
      </c>
      <c r="T108" s="306"/>
      <c r="U108" s="307"/>
      <c r="V108" s="305"/>
      <c r="W108" s="29" t="str">
        <f t="shared" si="254"/>
        <v/>
      </c>
      <c r="X108" s="308"/>
      <c r="Y108" s="29" t="str">
        <f t="shared" si="255"/>
        <v/>
      </c>
      <c r="Z108" s="306"/>
      <c r="AA108" s="307"/>
      <c r="AB108" s="309"/>
      <c r="AC108" s="4" t="str">
        <f t="shared" si="256"/>
        <v/>
      </c>
      <c r="AD108" s="278"/>
      <c r="AE108" s="4" t="str">
        <f t="shared" si="257"/>
        <v/>
      </c>
      <c r="AF108" s="278"/>
      <c r="AG108" s="310"/>
      <c r="AH108" s="309"/>
      <c r="AI108" s="4" t="str">
        <f t="shared" ref="AI108:AI113" si="272">IF(AH108*15=0,"",AH108*15)</f>
        <v/>
      </c>
      <c r="AJ108" s="278"/>
      <c r="AK108" s="4" t="str">
        <f t="shared" ref="AK108:AK113" si="273">IF(AJ108*15=0,"",AJ108*15)</f>
        <v/>
      </c>
      <c r="AL108" s="278"/>
      <c r="AM108" s="310"/>
      <c r="AN108" s="309">
        <v>1</v>
      </c>
      <c r="AO108" s="4">
        <f t="shared" ref="AO108:AO113" si="274">IF(AN108*15=0,"",AN108*15)</f>
        <v>15</v>
      </c>
      <c r="AP108" s="278">
        <v>1</v>
      </c>
      <c r="AQ108" s="4">
        <f t="shared" ref="AQ108:AQ113" si="275">IF(AP108*15=0,"",AP108*15)</f>
        <v>15</v>
      </c>
      <c r="AR108" s="278">
        <v>3</v>
      </c>
      <c r="AS108" s="310" t="s">
        <v>18</v>
      </c>
      <c r="AT108" s="309"/>
      <c r="AU108" s="4" t="str">
        <f t="shared" ref="AU108:AU113" si="276">IF(AT108*15=0,"",AT108*15)</f>
        <v/>
      </c>
      <c r="AV108" s="278"/>
      <c r="AW108" s="4" t="str">
        <f t="shared" ref="AW108:AW113" si="277">IF(AV108*15=0,"",AV108*15)</f>
        <v/>
      </c>
      <c r="AX108" s="278"/>
      <c r="AY108" s="310"/>
      <c r="AZ108" s="507" t="s">
        <v>30</v>
      </c>
      <c r="BA108" s="508"/>
      <c r="BB108" s="508"/>
      <c r="BC108" s="508"/>
      <c r="BD108" s="488">
        <f>IF((SUM(BE20:BE34)+SUM(BE10:BE95)+SUM(BE10:BE96))=0,"",(SUM(BE20:BE34)+SUM(BE10:BE95)+SUM(BE10:BE96))/BD97)</f>
        <v>3.4222222222222221</v>
      </c>
      <c r="BE108" s="488"/>
    </row>
    <row r="109" spans="1:57" s="302" customFormat="1" ht="15.75" customHeight="1" x14ac:dyDescent="0.3">
      <c r="A109" s="303" t="s">
        <v>454</v>
      </c>
      <c r="B109" s="56" t="s">
        <v>28</v>
      </c>
      <c r="C109" s="304" t="s">
        <v>464</v>
      </c>
      <c r="D109" s="305"/>
      <c r="E109" s="29" t="str">
        <f t="shared" si="248"/>
        <v/>
      </c>
      <c r="F109" s="306"/>
      <c r="G109" s="29" t="str">
        <f t="shared" si="249"/>
        <v/>
      </c>
      <c r="H109" s="306"/>
      <c r="I109" s="307"/>
      <c r="J109" s="305"/>
      <c r="K109" s="29" t="str">
        <f t="shared" si="250"/>
        <v/>
      </c>
      <c r="L109" s="308"/>
      <c r="M109" s="29" t="str">
        <f t="shared" si="251"/>
        <v/>
      </c>
      <c r="N109" s="306"/>
      <c r="O109" s="307"/>
      <c r="P109" s="305"/>
      <c r="Q109" s="29" t="str">
        <f t="shared" si="252"/>
        <v/>
      </c>
      <c r="R109" s="306"/>
      <c r="S109" s="29" t="str">
        <f t="shared" si="253"/>
        <v/>
      </c>
      <c r="T109" s="306"/>
      <c r="U109" s="307"/>
      <c r="V109" s="305"/>
      <c r="W109" s="29" t="str">
        <f t="shared" si="254"/>
        <v/>
      </c>
      <c r="X109" s="308"/>
      <c r="Y109" s="29" t="str">
        <f t="shared" si="255"/>
        <v/>
      </c>
      <c r="Z109" s="306"/>
      <c r="AA109" s="307"/>
      <c r="AB109" s="309">
        <v>2</v>
      </c>
      <c r="AC109" s="4">
        <f t="shared" ref="AC109:AC113" si="278">IF(AB109*15=0,"",AB109*15)</f>
        <v>30</v>
      </c>
      <c r="AD109" s="278"/>
      <c r="AE109" s="4" t="str">
        <f t="shared" ref="AE109:AE113" si="279">IF(AD109*15=0,"",AD109*15)</f>
        <v/>
      </c>
      <c r="AF109" s="278">
        <v>3</v>
      </c>
      <c r="AG109" s="310" t="s">
        <v>18</v>
      </c>
      <c r="AH109" s="309">
        <v>2</v>
      </c>
      <c r="AI109" s="4">
        <f t="shared" si="272"/>
        <v>30</v>
      </c>
      <c r="AJ109" s="278"/>
      <c r="AK109" s="4" t="str">
        <f t="shared" si="273"/>
        <v/>
      </c>
      <c r="AL109" s="278">
        <v>3</v>
      </c>
      <c r="AM109" s="310" t="s">
        <v>18</v>
      </c>
      <c r="AN109" s="309">
        <v>2</v>
      </c>
      <c r="AO109" s="4">
        <f t="shared" si="274"/>
        <v>30</v>
      </c>
      <c r="AP109" s="278"/>
      <c r="AQ109" s="4" t="str">
        <f t="shared" si="275"/>
        <v/>
      </c>
      <c r="AR109" s="278">
        <v>3</v>
      </c>
      <c r="AS109" s="310" t="s">
        <v>18</v>
      </c>
      <c r="AT109" s="309">
        <v>2</v>
      </c>
      <c r="AU109" s="4">
        <f t="shared" si="276"/>
        <v>30</v>
      </c>
      <c r="AV109" s="278"/>
      <c r="AW109" s="4" t="str">
        <f t="shared" si="277"/>
        <v/>
      </c>
      <c r="AX109" s="278">
        <v>3</v>
      </c>
      <c r="AY109" s="310" t="s">
        <v>18</v>
      </c>
      <c r="AZ109" s="489"/>
      <c r="BA109" s="490"/>
      <c r="BB109" s="490"/>
      <c r="BC109" s="490"/>
      <c r="BD109" s="488"/>
      <c r="BE109" s="488"/>
    </row>
    <row r="110" spans="1:57" s="302" customFormat="1" ht="15.75" customHeight="1" x14ac:dyDescent="0.3">
      <c r="A110" s="303" t="s">
        <v>455</v>
      </c>
      <c r="B110" s="56" t="s">
        <v>28</v>
      </c>
      <c r="C110" s="304" t="s">
        <v>465</v>
      </c>
      <c r="D110" s="305"/>
      <c r="E110" s="4" t="str">
        <f t="shared" si="248"/>
        <v/>
      </c>
      <c r="F110" s="306"/>
      <c r="G110" s="4" t="str">
        <f t="shared" si="249"/>
        <v/>
      </c>
      <c r="H110" s="306"/>
      <c r="I110" s="307"/>
      <c r="J110" s="305"/>
      <c r="K110" s="4" t="str">
        <f t="shared" si="250"/>
        <v/>
      </c>
      <c r="L110" s="308"/>
      <c r="M110" s="4" t="str">
        <f t="shared" si="251"/>
        <v/>
      </c>
      <c r="N110" s="306"/>
      <c r="O110" s="307"/>
      <c r="P110" s="305"/>
      <c r="Q110" s="4" t="str">
        <f t="shared" ref="Q110:Q124" si="280">IF(P110*15=0,"",P110*15)</f>
        <v/>
      </c>
      <c r="R110" s="306"/>
      <c r="S110" s="4" t="str">
        <f t="shared" ref="S110:S124" si="281">IF(R110*15=0,"",R110*15)</f>
        <v/>
      </c>
      <c r="T110" s="306"/>
      <c r="U110" s="307"/>
      <c r="V110" s="305"/>
      <c r="W110" s="4" t="str">
        <f t="shared" ref="W110:W124" si="282">IF(V110*15=0,"",V110*15)</f>
        <v/>
      </c>
      <c r="X110" s="308"/>
      <c r="Y110" s="4" t="str">
        <f t="shared" ref="Y110:Y124" si="283">IF(X110*15=0,"",X110*15)</f>
        <v/>
      </c>
      <c r="Z110" s="306"/>
      <c r="AA110" s="307"/>
      <c r="AB110" s="309">
        <v>2</v>
      </c>
      <c r="AC110" s="4">
        <f t="shared" ref="AC110:AC111" si="284">IF(AB110*15=0,"",AB110*15)</f>
        <v>30</v>
      </c>
      <c r="AD110" s="278"/>
      <c r="AE110" s="4" t="str">
        <f t="shared" ref="AE110:AE111" si="285">IF(AD110*15=0,"",AD110*15)</f>
        <v/>
      </c>
      <c r="AF110" s="278">
        <v>3</v>
      </c>
      <c r="AG110" s="310" t="s">
        <v>18</v>
      </c>
      <c r="AH110" s="309">
        <v>2</v>
      </c>
      <c r="AI110" s="4">
        <f t="shared" ref="AI110:AI111" si="286">IF(AH110*15=0,"",AH110*15)</f>
        <v>30</v>
      </c>
      <c r="AJ110" s="278"/>
      <c r="AK110" s="4" t="str">
        <f t="shared" ref="AK110:AK111" si="287">IF(AJ110*15=0,"",AJ110*15)</f>
        <v/>
      </c>
      <c r="AL110" s="278">
        <v>3</v>
      </c>
      <c r="AM110" s="310" t="s">
        <v>18</v>
      </c>
      <c r="AN110" s="309">
        <v>2</v>
      </c>
      <c r="AO110" s="4">
        <f t="shared" ref="AO110:AO111" si="288">IF(AN110*15=0,"",AN110*15)</f>
        <v>30</v>
      </c>
      <c r="AP110" s="278"/>
      <c r="AQ110" s="4" t="str">
        <f t="shared" ref="AQ110:AQ111" si="289">IF(AP110*15=0,"",AP110*15)</f>
        <v/>
      </c>
      <c r="AR110" s="278">
        <v>3</v>
      </c>
      <c r="AS110" s="310" t="s">
        <v>18</v>
      </c>
      <c r="AT110" s="309">
        <v>2</v>
      </c>
      <c r="AU110" s="4">
        <f t="shared" ref="AU110:AU111" si="290">IF(AT110*15=0,"",AT110*15)</f>
        <v>30</v>
      </c>
      <c r="AV110" s="278"/>
      <c r="AW110" s="4" t="str">
        <f t="shared" ref="AW110:AW111" si="291">IF(AV110*15=0,"",AV110*15)</f>
        <v/>
      </c>
      <c r="AX110" s="278">
        <v>3</v>
      </c>
      <c r="AY110" s="310" t="s">
        <v>18</v>
      </c>
      <c r="AZ110" s="489"/>
      <c r="BA110" s="490"/>
      <c r="BB110" s="490"/>
      <c r="BC110" s="490"/>
      <c r="BD110" s="488"/>
      <c r="BE110" s="488"/>
    </row>
    <row r="111" spans="1:57" s="302" customFormat="1" ht="15.75" customHeight="1" x14ac:dyDescent="0.3">
      <c r="A111" s="303" t="s">
        <v>456</v>
      </c>
      <c r="B111" s="56" t="s">
        <v>28</v>
      </c>
      <c r="C111" s="304" t="s">
        <v>466</v>
      </c>
      <c r="D111" s="305"/>
      <c r="E111" s="4" t="str">
        <f t="shared" si="248"/>
        <v/>
      </c>
      <c r="F111" s="306"/>
      <c r="G111" s="4" t="str">
        <f t="shared" si="249"/>
        <v/>
      </c>
      <c r="H111" s="306"/>
      <c r="I111" s="307"/>
      <c r="J111" s="305"/>
      <c r="K111" s="4" t="str">
        <f t="shared" si="250"/>
        <v/>
      </c>
      <c r="L111" s="308"/>
      <c r="M111" s="4" t="str">
        <f t="shared" si="251"/>
        <v/>
      </c>
      <c r="N111" s="306"/>
      <c r="O111" s="307"/>
      <c r="P111" s="305"/>
      <c r="Q111" s="4" t="str">
        <f>IF(P111*15=0,"",P111*15)</f>
        <v/>
      </c>
      <c r="R111" s="306"/>
      <c r="S111" s="4" t="str">
        <f>IF(R111*15=0,"",R111*15)</f>
        <v/>
      </c>
      <c r="T111" s="306"/>
      <c r="U111" s="307"/>
      <c r="V111" s="305"/>
      <c r="W111" s="4" t="str">
        <f>IF(V111*15=0,"",V111*15)</f>
        <v/>
      </c>
      <c r="X111" s="308"/>
      <c r="Y111" s="4" t="str">
        <f>IF(X111*15=0,"",X111*15)</f>
        <v/>
      </c>
      <c r="Z111" s="306"/>
      <c r="AA111" s="307"/>
      <c r="AB111" s="309">
        <v>2</v>
      </c>
      <c r="AC111" s="4">
        <f t="shared" si="284"/>
        <v>30</v>
      </c>
      <c r="AD111" s="278"/>
      <c r="AE111" s="4" t="str">
        <f t="shared" si="285"/>
        <v/>
      </c>
      <c r="AF111" s="278">
        <v>3</v>
      </c>
      <c r="AG111" s="310" t="s">
        <v>18</v>
      </c>
      <c r="AH111" s="309">
        <v>2</v>
      </c>
      <c r="AI111" s="4">
        <f t="shared" si="286"/>
        <v>30</v>
      </c>
      <c r="AJ111" s="278"/>
      <c r="AK111" s="4" t="str">
        <f t="shared" si="287"/>
        <v/>
      </c>
      <c r="AL111" s="278">
        <v>3</v>
      </c>
      <c r="AM111" s="310" t="s">
        <v>18</v>
      </c>
      <c r="AN111" s="309">
        <v>2</v>
      </c>
      <c r="AO111" s="4">
        <f t="shared" si="288"/>
        <v>30</v>
      </c>
      <c r="AP111" s="278"/>
      <c r="AQ111" s="4" t="str">
        <f t="shared" si="289"/>
        <v/>
      </c>
      <c r="AR111" s="278">
        <v>3</v>
      </c>
      <c r="AS111" s="310" t="s">
        <v>18</v>
      </c>
      <c r="AT111" s="309">
        <v>2</v>
      </c>
      <c r="AU111" s="4">
        <f t="shared" si="290"/>
        <v>30</v>
      </c>
      <c r="AV111" s="278"/>
      <c r="AW111" s="4" t="str">
        <f t="shared" si="291"/>
        <v/>
      </c>
      <c r="AX111" s="278">
        <v>3</v>
      </c>
      <c r="AY111" s="310" t="s">
        <v>18</v>
      </c>
      <c r="AZ111" s="489"/>
      <c r="BA111" s="490"/>
      <c r="BB111" s="490"/>
      <c r="BC111" s="490"/>
      <c r="BD111" s="488"/>
      <c r="BE111" s="488"/>
    </row>
    <row r="112" spans="1:57" s="302" customFormat="1" ht="15.75" customHeight="1" x14ac:dyDescent="0.3">
      <c r="A112" s="303" t="s">
        <v>107</v>
      </c>
      <c r="B112" s="56" t="s">
        <v>28</v>
      </c>
      <c r="C112" s="304" t="s">
        <v>108</v>
      </c>
      <c r="D112" s="305"/>
      <c r="E112" s="4" t="str">
        <f t="shared" si="248"/>
        <v/>
      </c>
      <c r="F112" s="306"/>
      <c r="G112" s="4" t="str">
        <f t="shared" si="249"/>
        <v/>
      </c>
      <c r="H112" s="306"/>
      <c r="I112" s="307"/>
      <c r="J112" s="305"/>
      <c r="K112" s="4" t="str">
        <f t="shared" si="250"/>
        <v/>
      </c>
      <c r="L112" s="308"/>
      <c r="M112" s="4" t="str">
        <f t="shared" si="251"/>
        <v/>
      </c>
      <c r="N112" s="306"/>
      <c r="O112" s="307"/>
      <c r="P112" s="305"/>
      <c r="Q112" s="4" t="str">
        <f t="shared" si="280"/>
        <v/>
      </c>
      <c r="R112" s="306"/>
      <c r="S112" s="4" t="str">
        <f t="shared" si="281"/>
        <v/>
      </c>
      <c r="T112" s="306"/>
      <c r="U112" s="307"/>
      <c r="V112" s="305"/>
      <c r="W112" s="4" t="str">
        <f t="shared" si="282"/>
        <v/>
      </c>
      <c r="X112" s="308"/>
      <c r="Y112" s="4" t="str">
        <f t="shared" si="283"/>
        <v/>
      </c>
      <c r="Z112" s="306"/>
      <c r="AA112" s="307"/>
      <c r="AB112" s="309">
        <v>1</v>
      </c>
      <c r="AC112" s="4">
        <f t="shared" si="278"/>
        <v>15</v>
      </c>
      <c r="AD112" s="278">
        <v>1</v>
      </c>
      <c r="AE112" s="4">
        <f t="shared" si="279"/>
        <v>15</v>
      </c>
      <c r="AF112" s="278">
        <v>3</v>
      </c>
      <c r="AG112" s="310" t="s">
        <v>18</v>
      </c>
      <c r="AH112" s="309">
        <v>1</v>
      </c>
      <c r="AI112" s="4">
        <f t="shared" si="272"/>
        <v>15</v>
      </c>
      <c r="AJ112" s="278">
        <v>1</v>
      </c>
      <c r="AK112" s="4">
        <f t="shared" si="273"/>
        <v>15</v>
      </c>
      <c r="AL112" s="278">
        <v>3</v>
      </c>
      <c r="AM112" s="310" t="s">
        <v>18</v>
      </c>
      <c r="AN112" s="309">
        <v>1</v>
      </c>
      <c r="AO112" s="4">
        <f t="shared" si="274"/>
        <v>15</v>
      </c>
      <c r="AP112" s="278">
        <v>1</v>
      </c>
      <c r="AQ112" s="4">
        <f t="shared" si="275"/>
        <v>15</v>
      </c>
      <c r="AR112" s="278">
        <v>3</v>
      </c>
      <c r="AS112" s="310" t="s">
        <v>18</v>
      </c>
      <c r="AT112" s="309">
        <v>1</v>
      </c>
      <c r="AU112" s="4">
        <f t="shared" si="276"/>
        <v>15</v>
      </c>
      <c r="AV112" s="278">
        <v>1</v>
      </c>
      <c r="AW112" s="4">
        <f t="shared" si="277"/>
        <v>15</v>
      </c>
      <c r="AX112" s="278">
        <v>3</v>
      </c>
      <c r="AY112" s="310" t="s">
        <v>18</v>
      </c>
      <c r="AZ112" s="489"/>
      <c r="BA112" s="490"/>
      <c r="BB112" s="490"/>
      <c r="BC112" s="490"/>
      <c r="BD112" s="488"/>
      <c r="BE112" s="488"/>
    </row>
    <row r="113" spans="1:57" s="302" customFormat="1" ht="31.5" x14ac:dyDescent="0.25">
      <c r="A113" s="303" t="s">
        <v>457</v>
      </c>
      <c r="B113" s="205" t="s">
        <v>28</v>
      </c>
      <c r="C113" s="311" t="s">
        <v>467</v>
      </c>
      <c r="D113" s="305"/>
      <c r="E113" s="4" t="str">
        <f t="shared" si="248"/>
        <v/>
      </c>
      <c r="F113" s="306"/>
      <c r="G113" s="4" t="str">
        <f t="shared" si="249"/>
        <v/>
      </c>
      <c r="H113" s="306"/>
      <c r="I113" s="307"/>
      <c r="J113" s="305"/>
      <c r="K113" s="4" t="str">
        <f t="shared" si="250"/>
        <v/>
      </c>
      <c r="L113" s="308"/>
      <c r="M113" s="4" t="str">
        <f t="shared" si="251"/>
        <v/>
      </c>
      <c r="N113" s="306"/>
      <c r="O113" s="307"/>
      <c r="P113" s="305"/>
      <c r="Q113" s="4" t="str">
        <f>IF(P113*15=0,"",P113*15)</f>
        <v/>
      </c>
      <c r="R113" s="306"/>
      <c r="S113" s="4" t="str">
        <f>IF(R113*15=0,"",R113*15)</f>
        <v/>
      </c>
      <c r="T113" s="306"/>
      <c r="U113" s="307"/>
      <c r="V113" s="305"/>
      <c r="W113" s="4" t="str">
        <f>IF(V113*15=0,"",V113*15)</f>
        <v/>
      </c>
      <c r="X113" s="308"/>
      <c r="Y113" s="4" t="str">
        <f>IF(X113*15=0,"",X113*15)</f>
        <v/>
      </c>
      <c r="Z113" s="306"/>
      <c r="AA113" s="307"/>
      <c r="AB113" s="312">
        <v>1</v>
      </c>
      <c r="AC113" s="188">
        <f t="shared" si="278"/>
        <v>15</v>
      </c>
      <c r="AD113" s="313">
        <v>1</v>
      </c>
      <c r="AE113" s="188">
        <f t="shared" si="279"/>
        <v>15</v>
      </c>
      <c r="AF113" s="313">
        <v>3</v>
      </c>
      <c r="AG113" s="314" t="s">
        <v>18</v>
      </c>
      <c r="AH113" s="312">
        <v>1</v>
      </c>
      <c r="AI113" s="188">
        <f t="shared" si="272"/>
        <v>15</v>
      </c>
      <c r="AJ113" s="313">
        <v>1</v>
      </c>
      <c r="AK113" s="188">
        <f t="shared" si="273"/>
        <v>15</v>
      </c>
      <c r="AL113" s="313">
        <v>3</v>
      </c>
      <c r="AM113" s="314" t="s">
        <v>18</v>
      </c>
      <c r="AN113" s="312">
        <v>1</v>
      </c>
      <c r="AO113" s="188">
        <f t="shared" si="274"/>
        <v>15</v>
      </c>
      <c r="AP113" s="313">
        <v>1</v>
      </c>
      <c r="AQ113" s="188">
        <f t="shared" si="275"/>
        <v>15</v>
      </c>
      <c r="AR113" s="313">
        <v>3</v>
      </c>
      <c r="AS113" s="314" t="s">
        <v>18</v>
      </c>
      <c r="AT113" s="312">
        <v>1</v>
      </c>
      <c r="AU113" s="188">
        <f t="shared" si="276"/>
        <v>15</v>
      </c>
      <c r="AV113" s="313">
        <v>1</v>
      </c>
      <c r="AW113" s="188">
        <f t="shared" si="277"/>
        <v>15</v>
      </c>
      <c r="AX113" s="313">
        <v>3</v>
      </c>
      <c r="AY113" s="314" t="s">
        <v>18</v>
      </c>
      <c r="AZ113" s="489"/>
      <c r="BA113" s="490"/>
      <c r="BB113" s="490"/>
      <c r="BC113" s="490"/>
      <c r="BD113" s="488"/>
      <c r="BE113" s="488"/>
    </row>
    <row r="114" spans="1:57" s="302" customFormat="1" ht="15.75" customHeight="1" x14ac:dyDescent="0.3">
      <c r="A114" s="303" t="s">
        <v>458</v>
      </c>
      <c r="B114" s="56" t="s">
        <v>28</v>
      </c>
      <c r="C114" s="304" t="s">
        <v>109</v>
      </c>
      <c r="D114" s="305"/>
      <c r="E114" s="4" t="str">
        <f t="shared" si="248"/>
        <v/>
      </c>
      <c r="F114" s="306"/>
      <c r="G114" s="4" t="str">
        <f t="shared" si="249"/>
        <v/>
      </c>
      <c r="H114" s="306"/>
      <c r="I114" s="307"/>
      <c r="J114" s="305"/>
      <c r="K114" s="4" t="str">
        <f t="shared" si="250"/>
        <v/>
      </c>
      <c r="L114" s="308"/>
      <c r="M114" s="4" t="str">
        <f t="shared" si="251"/>
        <v/>
      </c>
      <c r="N114" s="306"/>
      <c r="O114" s="307"/>
      <c r="P114" s="305"/>
      <c r="Q114" s="4" t="str">
        <f t="shared" si="280"/>
        <v/>
      </c>
      <c r="R114" s="306"/>
      <c r="S114" s="4" t="str">
        <f t="shared" si="281"/>
        <v/>
      </c>
      <c r="T114" s="306"/>
      <c r="U114" s="307"/>
      <c r="V114" s="305"/>
      <c r="W114" s="4" t="str">
        <f t="shared" si="282"/>
        <v/>
      </c>
      <c r="X114" s="308"/>
      <c r="Y114" s="4" t="str">
        <f t="shared" si="283"/>
        <v/>
      </c>
      <c r="Z114" s="306"/>
      <c r="AA114" s="307"/>
      <c r="AB114" s="309"/>
      <c r="AC114" s="4" t="str">
        <f t="shared" ref="AC114:AC116" si="292">IF(AB114*15=0,"",AB114*15)</f>
        <v/>
      </c>
      <c r="AD114" s="278"/>
      <c r="AE114" s="4" t="str">
        <f t="shared" ref="AE114:AE116" si="293">IF(AD114*15=0,"",AD114*15)</f>
        <v/>
      </c>
      <c r="AF114" s="278"/>
      <c r="AG114" s="310"/>
      <c r="AH114" s="309"/>
      <c r="AI114" s="4" t="str">
        <f t="shared" ref="AI114:AI126" si="294">IF(AH114*15=0,"",AH114*15)</f>
        <v/>
      </c>
      <c r="AJ114" s="278"/>
      <c r="AK114" s="4" t="str">
        <f t="shared" ref="AK114:AK126" si="295">IF(AJ114*15=0,"",AJ114*15)</f>
        <v/>
      </c>
      <c r="AL114" s="278"/>
      <c r="AM114" s="310"/>
      <c r="AN114" s="309"/>
      <c r="AO114" s="4" t="str">
        <f t="shared" ref="AO114:AO119" si="296">IF(AN114*15=0,"",AN114*15)</f>
        <v/>
      </c>
      <c r="AP114" s="278"/>
      <c r="AQ114" s="4" t="str">
        <f t="shared" ref="AQ114:AQ119" si="297">IF(AP114*15=0,"",AP114*15)</f>
        <v/>
      </c>
      <c r="AR114" s="278"/>
      <c r="AS114" s="310"/>
      <c r="AT114" s="309">
        <v>1</v>
      </c>
      <c r="AU114" s="4">
        <f t="shared" ref="AU114:AU118" si="298">IF(AT114*15=0,"",AT114*15)</f>
        <v>15</v>
      </c>
      <c r="AV114" s="278">
        <v>1</v>
      </c>
      <c r="AW114" s="4">
        <f t="shared" ref="AW114:AW118" si="299">IF(AV114*15=0,"",AV114*15)</f>
        <v>15</v>
      </c>
      <c r="AX114" s="278">
        <v>3</v>
      </c>
      <c r="AY114" s="310" t="s">
        <v>18</v>
      </c>
      <c r="AZ114" s="489"/>
      <c r="BA114" s="490"/>
      <c r="BB114" s="490"/>
      <c r="BC114" s="490"/>
      <c r="BD114" s="488"/>
      <c r="BE114" s="488"/>
    </row>
    <row r="115" spans="1:57" s="302" customFormat="1" ht="15.75" customHeight="1" x14ac:dyDescent="0.3">
      <c r="A115" s="303" t="s">
        <v>459</v>
      </c>
      <c r="B115" s="56" t="s">
        <v>28</v>
      </c>
      <c r="C115" s="304" t="s">
        <v>468</v>
      </c>
      <c r="D115" s="305"/>
      <c r="E115" s="4" t="str">
        <f t="shared" si="248"/>
        <v/>
      </c>
      <c r="F115" s="306"/>
      <c r="G115" s="4" t="str">
        <f t="shared" si="249"/>
        <v/>
      </c>
      <c r="H115" s="306"/>
      <c r="I115" s="307"/>
      <c r="J115" s="305"/>
      <c r="K115" s="4" t="str">
        <f t="shared" si="250"/>
        <v/>
      </c>
      <c r="L115" s="308"/>
      <c r="M115" s="4" t="str">
        <f t="shared" si="251"/>
        <v/>
      </c>
      <c r="N115" s="306"/>
      <c r="O115" s="307"/>
      <c r="P115" s="305"/>
      <c r="Q115" s="4" t="str">
        <f>IF(P115*15=0,"",P115*15)</f>
        <v/>
      </c>
      <c r="R115" s="306"/>
      <c r="S115" s="4" t="str">
        <f>IF(R115*15=0,"",R115*15)</f>
        <v/>
      </c>
      <c r="T115" s="306"/>
      <c r="U115" s="307"/>
      <c r="V115" s="305"/>
      <c r="W115" s="4" t="str">
        <f>IF(V115*15=0,"",V115*15)</f>
        <v/>
      </c>
      <c r="X115" s="308"/>
      <c r="Y115" s="4" t="str">
        <f>IF(X115*15=0,"",X115*15)</f>
        <v/>
      </c>
      <c r="Z115" s="306"/>
      <c r="AA115" s="307"/>
      <c r="AB115" s="309">
        <v>1</v>
      </c>
      <c r="AC115" s="4">
        <f t="shared" si="292"/>
        <v>15</v>
      </c>
      <c r="AD115" s="278">
        <v>1</v>
      </c>
      <c r="AE115" s="4">
        <f t="shared" si="293"/>
        <v>15</v>
      </c>
      <c r="AF115" s="278">
        <v>3</v>
      </c>
      <c r="AG115" s="310" t="s">
        <v>18</v>
      </c>
      <c r="AH115" s="309">
        <v>1</v>
      </c>
      <c r="AI115" s="4">
        <f t="shared" si="294"/>
        <v>15</v>
      </c>
      <c r="AJ115" s="278">
        <v>1</v>
      </c>
      <c r="AK115" s="4">
        <f t="shared" si="295"/>
        <v>15</v>
      </c>
      <c r="AL115" s="278">
        <v>3</v>
      </c>
      <c r="AM115" s="310" t="s">
        <v>18</v>
      </c>
      <c r="AN115" s="309">
        <v>1</v>
      </c>
      <c r="AO115" s="4">
        <f t="shared" si="296"/>
        <v>15</v>
      </c>
      <c r="AP115" s="278">
        <v>1</v>
      </c>
      <c r="AQ115" s="4">
        <f t="shared" si="297"/>
        <v>15</v>
      </c>
      <c r="AR115" s="278">
        <v>3</v>
      </c>
      <c r="AS115" s="310" t="s">
        <v>18</v>
      </c>
      <c r="AT115" s="309">
        <v>1</v>
      </c>
      <c r="AU115" s="4">
        <f t="shared" si="298"/>
        <v>15</v>
      </c>
      <c r="AV115" s="278">
        <v>1</v>
      </c>
      <c r="AW115" s="4">
        <f t="shared" si="299"/>
        <v>15</v>
      </c>
      <c r="AX115" s="278">
        <v>3</v>
      </c>
      <c r="AY115" s="310" t="s">
        <v>18</v>
      </c>
      <c r="AZ115" s="489"/>
      <c r="BA115" s="490"/>
      <c r="BB115" s="490"/>
      <c r="BC115" s="490"/>
      <c r="BD115" s="488"/>
      <c r="BE115" s="488"/>
    </row>
    <row r="116" spans="1:57" s="302" customFormat="1" ht="15.75" customHeight="1" x14ac:dyDescent="0.3">
      <c r="A116" s="303" t="s">
        <v>460</v>
      </c>
      <c r="B116" s="56" t="s">
        <v>28</v>
      </c>
      <c r="C116" s="304" t="s">
        <v>469</v>
      </c>
      <c r="D116" s="305"/>
      <c r="E116" s="4" t="str">
        <f t="shared" si="248"/>
        <v/>
      </c>
      <c r="F116" s="306"/>
      <c r="G116" s="4" t="str">
        <f t="shared" si="249"/>
        <v/>
      </c>
      <c r="H116" s="306"/>
      <c r="I116" s="307"/>
      <c r="J116" s="305"/>
      <c r="K116" s="4" t="str">
        <f t="shared" si="250"/>
        <v/>
      </c>
      <c r="L116" s="308"/>
      <c r="M116" s="4" t="str">
        <f t="shared" si="251"/>
        <v/>
      </c>
      <c r="N116" s="306"/>
      <c r="O116" s="307"/>
      <c r="P116" s="305"/>
      <c r="Q116" s="4" t="str">
        <f t="shared" si="280"/>
        <v/>
      </c>
      <c r="R116" s="306"/>
      <c r="S116" s="4" t="str">
        <f t="shared" si="281"/>
        <v/>
      </c>
      <c r="T116" s="306"/>
      <c r="U116" s="307"/>
      <c r="V116" s="305"/>
      <c r="W116" s="4" t="str">
        <f t="shared" si="282"/>
        <v/>
      </c>
      <c r="X116" s="308"/>
      <c r="Y116" s="4" t="str">
        <f t="shared" si="283"/>
        <v/>
      </c>
      <c r="Z116" s="306"/>
      <c r="AA116" s="307"/>
      <c r="AB116" s="309">
        <v>1</v>
      </c>
      <c r="AC116" s="4">
        <f t="shared" si="292"/>
        <v>15</v>
      </c>
      <c r="AD116" s="278">
        <v>1</v>
      </c>
      <c r="AE116" s="4">
        <f t="shared" si="293"/>
        <v>15</v>
      </c>
      <c r="AF116" s="278">
        <v>3</v>
      </c>
      <c r="AG116" s="310" t="s">
        <v>18</v>
      </c>
      <c r="AH116" s="309">
        <v>1</v>
      </c>
      <c r="AI116" s="4">
        <f t="shared" si="294"/>
        <v>15</v>
      </c>
      <c r="AJ116" s="278">
        <v>1</v>
      </c>
      <c r="AK116" s="4">
        <f t="shared" si="295"/>
        <v>15</v>
      </c>
      <c r="AL116" s="278">
        <v>3</v>
      </c>
      <c r="AM116" s="310" t="s">
        <v>18</v>
      </c>
      <c r="AN116" s="309">
        <v>1</v>
      </c>
      <c r="AO116" s="4">
        <f t="shared" si="296"/>
        <v>15</v>
      </c>
      <c r="AP116" s="278">
        <v>1</v>
      </c>
      <c r="AQ116" s="4">
        <f t="shared" si="297"/>
        <v>15</v>
      </c>
      <c r="AR116" s="278">
        <v>3</v>
      </c>
      <c r="AS116" s="310" t="s">
        <v>18</v>
      </c>
      <c r="AT116" s="309">
        <v>1</v>
      </c>
      <c r="AU116" s="4">
        <f t="shared" si="298"/>
        <v>15</v>
      </c>
      <c r="AV116" s="278">
        <v>1</v>
      </c>
      <c r="AW116" s="4">
        <f t="shared" si="299"/>
        <v>15</v>
      </c>
      <c r="AX116" s="278">
        <v>3</v>
      </c>
      <c r="AY116" s="310" t="s">
        <v>18</v>
      </c>
      <c r="AZ116" s="489"/>
      <c r="BA116" s="490"/>
      <c r="BB116" s="490"/>
      <c r="BC116" s="490"/>
      <c r="BD116" s="488"/>
      <c r="BE116" s="488"/>
    </row>
    <row r="117" spans="1:57" s="302" customFormat="1" ht="15.75" customHeight="1" x14ac:dyDescent="0.3">
      <c r="A117" s="303" t="s">
        <v>112</v>
      </c>
      <c r="B117" s="56" t="s">
        <v>28</v>
      </c>
      <c r="C117" s="304" t="s">
        <v>470</v>
      </c>
      <c r="D117" s="305"/>
      <c r="E117" s="4" t="str">
        <f t="shared" si="248"/>
        <v/>
      </c>
      <c r="F117" s="306"/>
      <c r="G117" s="4" t="str">
        <f t="shared" si="249"/>
        <v/>
      </c>
      <c r="H117" s="306"/>
      <c r="I117" s="307"/>
      <c r="J117" s="305"/>
      <c r="K117" s="4" t="str">
        <f t="shared" si="250"/>
        <v/>
      </c>
      <c r="L117" s="308"/>
      <c r="M117" s="4" t="str">
        <f t="shared" si="251"/>
        <v/>
      </c>
      <c r="N117" s="306"/>
      <c r="O117" s="307"/>
      <c r="P117" s="305"/>
      <c r="Q117" s="4" t="str">
        <f t="shared" si="280"/>
        <v/>
      </c>
      <c r="R117" s="306"/>
      <c r="S117" s="4" t="str">
        <f t="shared" si="281"/>
        <v/>
      </c>
      <c r="T117" s="306"/>
      <c r="U117" s="307"/>
      <c r="V117" s="305"/>
      <c r="W117" s="4" t="str">
        <f t="shared" si="282"/>
        <v/>
      </c>
      <c r="X117" s="308"/>
      <c r="Y117" s="4" t="str">
        <f t="shared" si="283"/>
        <v/>
      </c>
      <c r="Z117" s="306"/>
      <c r="AA117" s="307"/>
      <c r="AB117" s="309"/>
      <c r="AC117" s="4" t="str">
        <f t="shared" ref="AC117:AC126" si="300">IF(AB117*15=0,"",AB117*15)</f>
        <v/>
      </c>
      <c r="AD117" s="278"/>
      <c r="AE117" s="4" t="str">
        <f t="shared" ref="AE117:AE126" si="301">IF(AD117*15=0,"",AD117*15)</f>
        <v/>
      </c>
      <c r="AF117" s="278"/>
      <c r="AG117" s="310"/>
      <c r="AH117" s="309"/>
      <c r="AI117" s="4" t="str">
        <f t="shared" si="294"/>
        <v/>
      </c>
      <c r="AJ117" s="278"/>
      <c r="AK117" s="4" t="str">
        <f t="shared" si="295"/>
        <v/>
      </c>
      <c r="AL117" s="278"/>
      <c r="AM117" s="310"/>
      <c r="AN117" s="309"/>
      <c r="AO117" s="4" t="str">
        <f t="shared" si="296"/>
        <v/>
      </c>
      <c r="AP117" s="278"/>
      <c r="AQ117" s="4" t="str">
        <f t="shared" si="297"/>
        <v/>
      </c>
      <c r="AR117" s="278"/>
      <c r="AS117" s="310"/>
      <c r="AT117" s="309">
        <v>1</v>
      </c>
      <c r="AU117" s="4">
        <f t="shared" ref="AU117" si="302">IF(AT117*15=0,"",AT117*15)</f>
        <v>15</v>
      </c>
      <c r="AV117" s="278">
        <v>1</v>
      </c>
      <c r="AW117" s="4">
        <f t="shared" ref="AW117" si="303">IF(AV117*15=0,"",AV117*15)</f>
        <v>15</v>
      </c>
      <c r="AX117" s="278">
        <v>3</v>
      </c>
      <c r="AY117" s="310" t="s">
        <v>18</v>
      </c>
      <c r="AZ117" s="489"/>
      <c r="BA117" s="490"/>
      <c r="BB117" s="490"/>
      <c r="BC117" s="490"/>
      <c r="BD117" s="488"/>
      <c r="BE117" s="488"/>
    </row>
    <row r="118" spans="1:57" s="302" customFormat="1" ht="15.75" customHeight="1" x14ac:dyDescent="0.3">
      <c r="A118" s="303" t="s">
        <v>110</v>
      </c>
      <c r="B118" s="56" t="s">
        <v>28</v>
      </c>
      <c r="C118" s="304" t="s">
        <v>111</v>
      </c>
      <c r="D118" s="305"/>
      <c r="E118" s="4" t="str">
        <f t="shared" si="248"/>
        <v/>
      </c>
      <c r="F118" s="306"/>
      <c r="G118" s="4" t="str">
        <f t="shared" si="249"/>
        <v/>
      </c>
      <c r="H118" s="306"/>
      <c r="I118" s="307"/>
      <c r="J118" s="305"/>
      <c r="K118" s="4" t="str">
        <f t="shared" si="250"/>
        <v/>
      </c>
      <c r="L118" s="308"/>
      <c r="M118" s="4" t="str">
        <f t="shared" si="251"/>
        <v/>
      </c>
      <c r="N118" s="306"/>
      <c r="O118" s="307"/>
      <c r="P118" s="305"/>
      <c r="Q118" s="4" t="str">
        <f t="shared" si="280"/>
        <v/>
      </c>
      <c r="R118" s="306"/>
      <c r="S118" s="4" t="str">
        <f t="shared" si="281"/>
        <v/>
      </c>
      <c r="T118" s="306"/>
      <c r="U118" s="307"/>
      <c r="V118" s="305"/>
      <c r="W118" s="4" t="str">
        <f t="shared" si="282"/>
        <v/>
      </c>
      <c r="X118" s="308"/>
      <c r="Y118" s="4" t="str">
        <f t="shared" si="283"/>
        <v/>
      </c>
      <c r="Z118" s="306"/>
      <c r="AA118" s="307"/>
      <c r="AB118" s="309"/>
      <c r="AC118" s="4" t="str">
        <f t="shared" si="300"/>
        <v/>
      </c>
      <c r="AD118" s="278"/>
      <c r="AE118" s="4" t="str">
        <f t="shared" si="301"/>
        <v/>
      </c>
      <c r="AF118" s="278"/>
      <c r="AG118" s="310"/>
      <c r="AH118" s="309"/>
      <c r="AI118" s="4" t="str">
        <f t="shared" si="294"/>
        <v/>
      </c>
      <c r="AJ118" s="278"/>
      <c r="AK118" s="4" t="str">
        <f t="shared" si="295"/>
        <v/>
      </c>
      <c r="AL118" s="278"/>
      <c r="AM118" s="310"/>
      <c r="AN118" s="309">
        <v>1</v>
      </c>
      <c r="AO118" s="4">
        <f t="shared" si="296"/>
        <v>15</v>
      </c>
      <c r="AP118" s="278">
        <v>1</v>
      </c>
      <c r="AQ118" s="4">
        <f t="shared" si="297"/>
        <v>15</v>
      </c>
      <c r="AR118" s="278">
        <v>3</v>
      </c>
      <c r="AS118" s="310" t="s">
        <v>18</v>
      </c>
      <c r="AT118" s="309"/>
      <c r="AU118" s="4" t="str">
        <f t="shared" si="298"/>
        <v/>
      </c>
      <c r="AV118" s="278"/>
      <c r="AW118" s="4" t="str">
        <f t="shared" si="299"/>
        <v/>
      </c>
      <c r="AX118" s="278"/>
      <c r="AY118" s="310"/>
      <c r="AZ118" s="491"/>
      <c r="BA118" s="491"/>
      <c r="BB118" s="491"/>
      <c r="BC118" s="489"/>
      <c r="BD118" s="492"/>
      <c r="BE118" s="493"/>
    </row>
    <row r="119" spans="1:57" s="302" customFormat="1" ht="15.75" customHeight="1" x14ac:dyDescent="0.3">
      <c r="A119" s="303" t="s">
        <v>222</v>
      </c>
      <c r="B119" s="56" t="s">
        <v>28</v>
      </c>
      <c r="C119" s="304" t="s">
        <v>223</v>
      </c>
      <c r="D119" s="305"/>
      <c r="E119" s="4" t="str">
        <f t="shared" si="248"/>
        <v/>
      </c>
      <c r="F119" s="306"/>
      <c r="G119" s="4" t="str">
        <f t="shared" si="249"/>
        <v/>
      </c>
      <c r="H119" s="306"/>
      <c r="I119" s="307"/>
      <c r="J119" s="305"/>
      <c r="K119" s="4" t="str">
        <f t="shared" si="250"/>
        <v/>
      </c>
      <c r="L119" s="308"/>
      <c r="M119" s="4" t="str">
        <f t="shared" si="251"/>
        <v/>
      </c>
      <c r="N119" s="306"/>
      <c r="O119" s="307"/>
      <c r="P119" s="305"/>
      <c r="Q119" s="4" t="str">
        <f>IF(P119*15=0,"",P119*15)</f>
        <v/>
      </c>
      <c r="R119" s="306"/>
      <c r="S119" s="4" t="str">
        <f>IF(R119*15=0,"",R119*15)</f>
        <v/>
      </c>
      <c r="T119" s="306"/>
      <c r="U119" s="307"/>
      <c r="V119" s="305"/>
      <c r="W119" s="4" t="str">
        <f>IF(V119*15=0,"",V119*15)</f>
        <v/>
      </c>
      <c r="X119" s="308"/>
      <c r="Y119" s="4" t="str">
        <f>IF(X119*15=0,"",X119*15)</f>
        <v/>
      </c>
      <c r="Z119" s="306"/>
      <c r="AA119" s="307"/>
      <c r="AB119" s="309"/>
      <c r="AC119" s="4" t="str">
        <f t="shared" si="300"/>
        <v/>
      </c>
      <c r="AD119" s="278"/>
      <c r="AE119" s="4" t="str">
        <f t="shared" si="301"/>
        <v/>
      </c>
      <c r="AF119" s="278"/>
      <c r="AG119" s="310"/>
      <c r="AH119" s="309"/>
      <c r="AI119" s="4" t="str">
        <f t="shared" si="294"/>
        <v/>
      </c>
      <c r="AJ119" s="278"/>
      <c r="AK119" s="4" t="str">
        <f t="shared" si="295"/>
        <v/>
      </c>
      <c r="AL119" s="278"/>
      <c r="AM119" s="310"/>
      <c r="AN119" s="309">
        <v>1</v>
      </c>
      <c r="AO119" s="4">
        <f t="shared" si="296"/>
        <v>15</v>
      </c>
      <c r="AP119" s="278">
        <v>1</v>
      </c>
      <c r="AQ119" s="4">
        <f t="shared" si="297"/>
        <v>15</v>
      </c>
      <c r="AR119" s="278">
        <v>3</v>
      </c>
      <c r="AS119" s="310" t="s">
        <v>18</v>
      </c>
      <c r="AT119" s="309"/>
      <c r="AU119" s="4" t="str">
        <f>IF(AT119*15=0,"",AT119*15)</f>
        <v/>
      </c>
      <c r="AV119" s="278"/>
      <c r="AW119" s="4" t="str">
        <f>IF(AV119*15=0,"",AV119*15)</f>
        <v/>
      </c>
      <c r="AX119" s="278"/>
      <c r="AY119" s="310"/>
      <c r="AZ119" s="489"/>
      <c r="BA119" s="490"/>
      <c r="BB119" s="490"/>
      <c r="BC119" s="490"/>
      <c r="BD119" s="488"/>
      <c r="BE119" s="488"/>
    </row>
    <row r="120" spans="1:57" s="302" customFormat="1" ht="15.75" customHeight="1" x14ac:dyDescent="0.3">
      <c r="A120" s="303" t="s">
        <v>113</v>
      </c>
      <c r="B120" s="56" t="s">
        <v>28</v>
      </c>
      <c r="C120" s="304" t="s">
        <v>114</v>
      </c>
      <c r="D120" s="305"/>
      <c r="E120" s="4" t="str">
        <f t="shared" si="248"/>
        <v/>
      </c>
      <c r="F120" s="306"/>
      <c r="G120" s="4" t="str">
        <f t="shared" si="249"/>
        <v/>
      </c>
      <c r="H120" s="306"/>
      <c r="I120" s="307"/>
      <c r="J120" s="305"/>
      <c r="K120" s="4" t="str">
        <f t="shared" si="250"/>
        <v/>
      </c>
      <c r="L120" s="308"/>
      <c r="M120" s="4" t="str">
        <f t="shared" si="251"/>
        <v/>
      </c>
      <c r="N120" s="306"/>
      <c r="O120" s="307"/>
      <c r="P120" s="305"/>
      <c r="Q120" s="4" t="str">
        <f t="shared" si="280"/>
        <v/>
      </c>
      <c r="R120" s="306"/>
      <c r="S120" s="4" t="str">
        <f t="shared" si="281"/>
        <v/>
      </c>
      <c r="T120" s="306"/>
      <c r="U120" s="307"/>
      <c r="V120" s="305"/>
      <c r="W120" s="4" t="str">
        <f t="shared" si="282"/>
        <v/>
      </c>
      <c r="X120" s="308"/>
      <c r="Y120" s="4" t="str">
        <f t="shared" si="283"/>
        <v/>
      </c>
      <c r="Z120" s="306"/>
      <c r="AA120" s="307"/>
      <c r="AB120" s="309"/>
      <c r="AC120" s="4" t="str">
        <f t="shared" si="300"/>
        <v/>
      </c>
      <c r="AD120" s="278"/>
      <c r="AE120" s="4" t="str">
        <f t="shared" si="301"/>
        <v/>
      </c>
      <c r="AF120" s="278"/>
      <c r="AG120" s="310"/>
      <c r="AH120" s="309">
        <v>1</v>
      </c>
      <c r="AI120" s="4">
        <f t="shared" si="294"/>
        <v>15</v>
      </c>
      <c r="AJ120" s="278">
        <v>1</v>
      </c>
      <c r="AK120" s="4">
        <f t="shared" si="295"/>
        <v>15</v>
      </c>
      <c r="AL120" s="278">
        <v>3</v>
      </c>
      <c r="AM120" s="310" t="s">
        <v>18</v>
      </c>
      <c r="AN120" s="309"/>
      <c r="AO120" s="4" t="str">
        <f>IF(AN120*15=0,"",AN120*15)</f>
        <v/>
      </c>
      <c r="AP120" s="278"/>
      <c r="AQ120" s="4" t="str">
        <f>IF(AP120*15=0,"",AP120*15)</f>
        <v/>
      </c>
      <c r="AR120" s="278"/>
      <c r="AS120" s="310"/>
      <c r="AT120" s="309"/>
      <c r="AU120" s="4" t="str">
        <f>IF(AT120*15=0,"",AT120*15)</f>
        <v/>
      </c>
      <c r="AV120" s="278"/>
      <c r="AW120" s="4" t="str">
        <f>IF(AV120*15=0,"",AV120*15)</f>
        <v/>
      </c>
      <c r="AX120" s="278"/>
      <c r="AY120" s="310"/>
      <c r="AZ120" s="489"/>
      <c r="BA120" s="490"/>
      <c r="BB120" s="490"/>
      <c r="BC120" s="490"/>
      <c r="BD120" s="488"/>
      <c r="BE120" s="488"/>
    </row>
    <row r="121" spans="1:57" s="302" customFormat="1" ht="31.5" x14ac:dyDescent="0.25">
      <c r="A121" s="303" t="s">
        <v>234</v>
      </c>
      <c r="B121" s="205" t="s">
        <v>28</v>
      </c>
      <c r="C121" s="311" t="s">
        <v>226</v>
      </c>
      <c r="D121" s="305"/>
      <c r="E121" s="4" t="str">
        <f t="shared" si="248"/>
        <v/>
      </c>
      <c r="F121" s="306"/>
      <c r="G121" s="4" t="str">
        <f t="shared" si="249"/>
        <v/>
      </c>
      <c r="H121" s="306"/>
      <c r="I121" s="307"/>
      <c r="J121" s="305"/>
      <c r="K121" s="4" t="str">
        <f t="shared" si="250"/>
        <v/>
      </c>
      <c r="L121" s="308"/>
      <c r="M121" s="4" t="str">
        <f t="shared" si="251"/>
        <v/>
      </c>
      <c r="N121" s="306"/>
      <c r="O121" s="307"/>
      <c r="P121" s="305"/>
      <c r="Q121" s="4" t="str">
        <f>IF(P121*15=0,"",P121*15)</f>
        <v/>
      </c>
      <c r="R121" s="306"/>
      <c r="S121" s="4" t="str">
        <f>IF(R121*15=0,"",R121*15)</f>
        <v/>
      </c>
      <c r="T121" s="306"/>
      <c r="U121" s="307"/>
      <c r="V121" s="305"/>
      <c r="W121" s="4" t="str">
        <f>IF(V121*15=0,"",V121*15)</f>
        <v/>
      </c>
      <c r="X121" s="308"/>
      <c r="Y121" s="4" t="str">
        <f>IF(X121*15=0,"",X121*15)</f>
        <v/>
      </c>
      <c r="Z121" s="306"/>
      <c r="AA121" s="307"/>
      <c r="AB121" s="312">
        <v>2</v>
      </c>
      <c r="AC121" s="188">
        <f t="shared" si="300"/>
        <v>30</v>
      </c>
      <c r="AD121" s="313"/>
      <c r="AE121" s="188" t="str">
        <f t="shared" si="301"/>
        <v/>
      </c>
      <c r="AF121" s="313">
        <v>3</v>
      </c>
      <c r="AG121" s="314" t="s">
        <v>18</v>
      </c>
      <c r="AH121" s="312">
        <v>2</v>
      </c>
      <c r="AI121" s="188">
        <f t="shared" si="294"/>
        <v>30</v>
      </c>
      <c r="AJ121" s="313"/>
      <c r="AK121" s="188" t="str">
        <f t="shared" si="295"/>
        <v/>
      </c>
      <c r="AL121" s="313">
        <v>3</v>
      </c>
      <c r="AM121" s="314" t="s">
        <v>18</v>
      </c>
      <c r="AN121" s="312">
        <v>2</v>
      </c>
      <c r="AO121" s="188">
        <f t="shared" ref="AO121" si="304">IF(AN121*15=0,"",AN121*15)</f>
        <v>30</v>
      </c>
      <c r="AP121" s="313"/>
      <c r="AQ121" s="188" t="str">
        <f t="shared" ref="AQ121" si="305">IF(AP121*15=0,"",AP121*15)</f>
        <v/>
      </c>
      <c r="AR121" s="313">
        <v>3</v>
      </c>
      <c r="AS121" s="314" t="s">
        <v>18</v>
      </c>
      <c r="AT121" s="312">
        <v>2</v>
      </c>
      <c r="AU121" s="188">
        <f t="shared" ref="AU121" si="306">IF(AT121*15=0,"",AT121*15)</f>
        <v>30</v>
      </c>
      <c r="AV121" s="313"/>
      <c r="AW121" s="188" t="str">
        <f t="shared" ref="AW121" si="307">IF(AV121*15=0,"",AV121*15)</f>
        <v/>
      </c>
      <c r="AX121" s="313">
        <v>3</v>
      </c>
      <c r="AY121" s="314" t="s">
        <v>18</v>
      </c>
      <c r="AZ121" s="489"/>
      <c r="BA121" s="490"/>
      <c r="BB121" s="490"/>
      <c r="BC121" s="490"/>
      <c r="BD121" s="488"/>
      <c r="BE121" s="488"/>
    </row>
    <row r="122" spans="1:57" s="302" customFormat="1" ht="16.5" x14ac:dyDescent="0.3">
      <c r="A122" s="303" t="s">
        <v>117</v>
      </c>
      <c r="B122" s="56" t="s">
        <v>28</v>
      </c>
      <c r="C122" s="304" t="s">
        <v>232</v>
      </c>
      <c r="D122" s="305"/>
      <c r="E122" s="4" t="str">
        <f t="shared" si="248"/>
        <v/>
      </c>
      <c r="F122" s="306"/>
      <c r="G122" s="4" t="str">
        <f t="shared" si="249"/>
        <v/>
      </c>
      <c r="H122" s="306"/>
      <c r="I122" s="307"/>
      <c r="J122" s="305"/>
      <c r="K122" s="4" t="str">
        <f t="shared" si="250"/>
        <v/>
      </c>
      <c r="L122" s="308"/>
      <c r="M122" s="4" t="str">
        <f t="shared" si="251"/>
        <v/>
      </c>
      <c r="N122" s="306"/>
      <c r="O122" s="307"/>
      <c r="P122" s="305"/>
      <c r="Q122" s="4" t="str">
        <f t="shared" si="280"/>
        <v/>
      </c>
      <c r="R122" s="306"/>
      <c r="S122" s="4" t="str">
        <f t="shared" si="281"/>
        <v/>
      </c>
      <c r="T122" s="306"/>
      <c r="U122" s="307"/>
      <c r="V122" s="305"/>
      <c r="W122" s="4" t="str">
        <f t="shared" si="282"/>
        <v/>
      </c>
      <c r="X122" s="308"/>
      <c r="Y122" s="4" t="str">
        <f t="shared" si="283"/>
        <v/>
      </c>
      <c r="Z122" s="306"/>
      <c r="AA122" s="307"/>
      <c r="AB122" s="312">
        <v>2</v>
      </c>
      <c r="AC122" s="188">
        <f t="shared" ref="AC122:AC123" si="308">IF(AB122*15=0,"",AB122*15)</f>
        <v>30</v>
      </c>
      <c r="AD122" s="313"/>
      <c r="AE122" s="188" t="str">
        <f t="shared" ref="AE122:AE123" si="309">IF(AD122*15=0,"",AD122*15)</f>
        <v/>
      </c>
      <c r="AF122" s="313">
        <v>3</v>
      </c>
      <c r="AG122" s="314" t="s">
        <v>18</v>
      </c>
      <c r="AH122" s="312">
        <v>2</v>
      </c>
      <c r="AI122" s="188">
        <f t="shared" ref="AI122:AI123" si="310">IF(AH122*15=0,"",AH122*15)</f>
        <v>30</v>
      </c>
      <c r="AJ122" s="313"/>
      <c r="AK122" s="188" t="str">
        <f t="shared" ref="AK122:AK123" si="311">IF(AJ122*15=0,"",AJ122*15)</f>
        <v/>
      </c>
      <c r="AL122" s="313">
        <v>3</v>
      </c>
      <c r="AM122" s="314" t="s">
        <v>18</v>
      </c>
      <c r="AN122" s="312">
        <v>2</v>
      </c>
      <c r="AO122" s="188">
        <f t="shared" ref="AO122:AO123" si="312">IF(AN122*15=0,"",AN122*15)</f>
        <v>30</v>
      </c>
      <c r="AP122" s="313"/>
      <c r="AQ122" s="188" t="str">
        <f t="shared" ref="AQ122:AQ123" si="313">IF(AP122*15=0,"",AP122*15)</f>
        <v/>
      </c>
      <c r="AR122" s="313">
        <v>3</v>
      </c>
      <c r="AS122" s="314" t="s">
        <v>18</v>
      </c>
      <c r="AT122" s="312">
        <v>2</v>
      </c>
      <c r="AU122" s="188">
        <f t="shared" ref="AU122:AU123" si="314">IF(AT122*15=0,"",AT122*15)</f>
        <v>30</v>
      </c>
      <c r="AV122" s="313"/>
      <c r="AW122" s="188" t="str">
        <f t="shared" ref="AW122:AW123" si="315">IF(AV122*15=0,"",AV122*15)</f>
        <v/>
      </c>
      <c r="AX122" s="313">
        <v>3</v>
      </c>
      <c r="AY122" s="314" t="s">
        <v>18</v>
      </c>
      <c r="AZ122" s="489"/>
      <c r="BA122" s="490"/>
      <c r="BB122" s="490"/>
      <c r="BC122" s="490"/>
      <c r="BD122" s="488"/>
      <c r="BE122" s="488"/>
    </row>
    <row r="123" spans="1:57" s="302" customFormat="1" ht="15.75" customHeight="1" x14ac:dyDescent="0.3">
      <c r="A123" s="303" t="s">
        <v>124</v>
      </c>
      <c r="B123" s="56" t="s">
        <v>28</v>
      </c>
      <c r="C123" s="304" t="s">
        <v>471</v>
      </c>
      <c r="D123" s="305"/>
      <c r="E123" s="4" t="str">
        <f t="shared" si="248"/>
        <v/>
      </c>
      <c r="F123" s="306"/>
      <c r="G123" s="4" t="str">
        <f t="shared" si="249"/>
        <v/>
      </c>
      <c r="H123" s="306"/>
      <c r="I123" s="307"/>
      <c r="J123" s="305"/>
      <c r="K123" s="4" t="str">
        <f t="shared" si="250"/>
        <v/>
      </c>
      <c r="L123" s="308"/>
      <c r="M123" s="4" t="str">
        <f t="shared" si="251"/>
        <v/>
      </c>
      <c r="N123" s="306"/>
      <c r="O123" s="307"/>
      <c r="P123" s="305"/>
      <c r="Q123" s="4" t="str">
        <f>IF(P123*15=0,"",P123*15)</f>
        <v/>
      </c>
      <c r="R123" s="306"/>
      <c r="S123" s="4" t="str">
        <f>IF(R123*15=0,"",R123*15)</f>
        <v/>
      </c>
      <c r="T123" s="306"/>
      <c r="U123" s="307"/>
      <c r="V123" s="305"/>
      <c r="W123" s="4" t="str">
        <f>IF(V123*15=0,"",V123*15)</f>
        <v/>
      </c>
      <c r="X123" s="308"/>
      <c r="Y123" s="4" t="str">
        <f>IF(X123*15=0,"",X123*15)</f>
        <v/>
      </c>
      <c r="Z123" s="306"/>
      <c r="AA123" s="307"/>
      <c r="AB123" s="312">
        <v>2</v>
      </c>
      <c r="AC123" s="188">
        <f t="shared" si="308"/>
        <v>30</v>
      </c>
      <c r="AD123" s="313"/>
      <c r="AE123" s="188" t="str">
        <f t="shared" si="309"/>
        <v/>
      </c>
      <c r="AF123" s="313">
        <v>3</v>
      </c>
      <c r="AG123" s="314" t="s">
        <v>18</v>
      </c>
      <c r="AH123" s="312">
        <v>2</v>
      </c>
      <c r="AI123" s="188">
        <f t="shared" si="310"/>
        <v>30</v>
      </c>
      <c r="AJ123" s="313"/>
      <c r="AK123" s="188" t="str">
        <f t="shared" si="311"/>
        <v/>
      </c>
      <c r="AL123" s="313">
        <v>3</v>
      </c>
      <c r="AM123" s="314" t="s">
        <v>18</v>
      </c>
      <c r="AN123" s="312">
        <v>2</v>
      </c>
      <c r="AO123" s="188">
        <f t="shared" si="312"/>
        <v>30</v>
      </c>
      <c r="AP123" s="313"/>
      <c r="AQ123" s="188" t="str">
        <f t="shared" si="313"/>
        <v/>
      </c>
      <c r="AR123" s="313">
        <v>3</v>
      </c>
      <c r="AS123" s="314" t="s">
        <v>18</v>
      </c>
      <c r="AT123" s="312">
        <v>2</v>
      </c>
      <c r="AU123" s="188">
        <f t="shared" si="314"/>
        <v>30</v>
      </c>
      <c r="AV123" s="313"/>
      <c r="AW123" s="188" t="str">
        <f t="shared" si="315"/>
        <v/>
      </c>
      <c r="AX123" s="313">
        <v>3</v>
      </c>
      <c r="AY123" s="314" t="s">
        <v>18</v>
      </c>
      <c r="AZ123" s="489"/>
      <c r="BA123" s="490"/>
      <c r="BB123" s="490"/>
      <c r="BC123" s="490"/>
      <c r="BD123" s="488"/>
      <c r="BE123" s="488"/>
    </row>
    <row r="124" spans="1:57" s="302" customFormat="1" ht="15.75" customHeight="1" x14ac:dyDescent="0.3">
      <c r="A124" s="303" t="s">
        <v>120</v>
      </c>
      <c r="B124" s="56" t="s">
        <v>28</v>
      </c>
      <c r="C124" s="304" t="s">
        <v>121</v>
      </c>
      <c r="D124" s="305"/>
      <c r="E124" s="4" t="str">
        <f t="shared" si="248"/>
        <v/>
      </c>
      <c r="F124" s="306"/>
      <c r="G124" s="4" t="str">
        <f t="shared" si="249"/>
        <v/>
      </c>
      <c r="H124" s="306"/>
      <c r="I124" s="307"/>
      <c r="J124" s="305"/>
      <c r="K124" s="4" t="str">
        <f t="shared" si="250"/>
        <v/>
      </c>
      <c r="L124" s="308"/>
      <c r="M124" s="4" t="str">
        <f t="shared" si="251"/>
        <v/>
      </c>
      <c r="N124" s="306"/>
      <c r="O124" s="307"/>
      <c r="P124" s="305"/>
      <c r="Q124" s="4" t="str">
        <f t="shared" si="280"/>
        <v/>
      </c>
      <c r="R124" s="306"/>
      <c r="S124" s="4" t="str">
        <f t="shared" si="281"/>
        <v/>
      </c>
      <c r="T124" s="306"/>
      <c r="U124" s="307"/>
      <c r="V124" s="305"/>
      <c r="W124" s="4" t="str">
        <f t="shared" si="282"/>
        <v/>
      </c>
      <c r="X124" s="308"/>
      <c r="Y124" s="4" t="str">
        <f t="shared" si="283"/>
        <v/>
      </c>
      <c r="Z124" s="306"/>
      <c r="AA124" s="307"/>
      <c r="AB124" s="309">
        <v>1</v>
      </c>
      <c r="AC124" s="4">
        <f t="shared" si="300"/>
        <v>15</v>
      </c>
      <c r="AD124" s="278">
        <v>1</v>
      </c>
      <c r="AE124" s="4">
        <f t="shared" si="301"/>
        <v>15</v>
      </c>
      <c r="AF124" s="278">
        <v>3</v>
      </c>
      <c r="AG124" s="310" t="s">
        <v>18</v>
      </c>
      <c r="AH124" s="309">
        <v>1</v>
      </c>
      <c r="AI124" s="4">
        <f t="shared" si="294"/>
        <v>15</v>
      </c>
      <c r="AJ124" s="278">
        <v>1</v>
      </c>
      <c r="AK124" s="4">
        <f t="shared" si="295"/>
        <v>15</v>
      </c>
      <c r="AL124" s="278">
        <v>3</v>
      </c>
      <c r="AM124" s="310" t="s">
        <v>18</v>
      </c>
      <c r="AN124" s="309">
        <v>1</v>
      </c>
      <c r="AO124" s="4">
        <f t="shared" ref="AO124:AO126" si="316">IF(AN124*15=0,"",AN124*15)</f>
        <v>15</v>
      </c>
      <c r="AP124" s="278">
        <v>1</v>
      </c>
      <c r="AQ124" s="4">
        <f t="shared" ref="AQ124:AQ126" si="317">IF(AP124*15=0,"",AP124*15)</f>
        <v>15</v>
      </c>
      <c r="AR124" s="278">
        <v>3</v>
      </c>
      <c r="AS124" s="310" t="s">
        <v>18</v>
      </c>
      <c r="AT124" s="309">
        <v>1</v>
      </c>
      <c r="AU124" s="4">
        <f t="shared" ref="AU124:AU126" si="318">IF(AT124*15=0,"",AT124*15)</f>
        <v>15</v>
      </c>
      <c r="AV124" s="278">
        <v>1</v>
      </c>
      <c r="AW124" s="4">
        <f t="shared" ref="AW124:AW126" si="319">IF(AV124*15=0,"",AV124*15)</f>
        <v>15</v>
      </c>
      <c r="AX124" s="278">
        <v>3</v>
      </c>
      <c r="AY124" s="310" t="s">
        <v>18</v>
      </c>
      <c r="AZ124" s="489"/>
      <c r="BA124" s="490"/>
      <c r="BB124" s="490"/>
      <c r="BC124" s="490"/>
      <c r="BD124" s="488"/>
      <c r="BE124" s="488"/>
    </row>
    <row r="125" spans="1:57" s="302" customFormat="1" ht="15.75" customHeight="1" x14ac:dyDescent="0.3">
      <c r="A125" s="303" t="s">
        <v>122</v>
      </c>
      <c r="B125" s="65" t="s">
        <v>28</v>
      </c>
      <c r="C125" s="304" t="s">
        <v>123</v>
      </c>
      <c r="D125" s="305"/>
      <c r="E125" s="4" t="str">
        <f t="shared" si="248"/>
        <v/>
      </c>
      <c r="F125" s="306"/>
      <c r="G125" s="4" t="str">
        <f t="shared" si="249"/>
        <v/>
      </c>
      <c r="H125" s="306"/>
      <c r="I125" s="307"/>
      <c r="J125" s="305"/>
      <c r="K125" s="4" t="str">
        <f t="shared" si="250"/>
        <v/>
      </c>
      <c r="L125" s="308"/>
      <c r="M125" s="4" t="str">
        <f t="shared" si="251"/>
        <v/>
      </c>
      <c r="N125" s="306"/>
      <c r="O125" s="307"/>
      <c r="P125" s="305"/>
      <c r="Q125" s="4" t="str">
        <f>IF(P125*15=0,"",P125*15)</f>
        <v/>
      </c>
      <c r="R125" s="306"/>
      <c r="S125" s="4" t="str">
        <f>IF(R125*15=0,"",R125*15)</f>
        <v/>
      </c>
      <c r="T125" s="306"/>
      <c r="U125" s="307"/>
      <c r="V125" s="305"/>
      <c r="W125" s="4" t="str">
        <f>IF(V125*15=0,"",V125*15)</f>
        <v/>
      </c>
      <c r="X125" s="308"/>
      <c r="Y125" s="4" t="str">
        <f>IF(X125*15=0,"",X125*15)</f>
        <v/>
      </c>
      <c r="Z125" s="306"/>
      <c r="AA125" s="307"/>
      <c r="AB125" s="312">
        <v>2</v>
      </c>
      <c r="AC125" s="188">
        <f t="shared" ref="AC125" si="320">IF(AB125*15=0,"",AB125*15)</f>
        <v>30</v>
      </c>
      <c r="AD125" s="313"/>
      <c r="AE125" s="188" t="str">
        <f t="shared" ref="AE125" si="321">IF(AD125*15=0,"",AD125*15)</f>
        <v/>
      </c>
      <c r="AF125" s="313">
        <v>3</v>
      </c>
      <c r="AG125" s="314" t="s">
        <v>18</v>
      </c>
      <c r="AH125" s="312">
        <v>2</v>
      </c>
      <c r="AI125" s="188">
        <f t="shared" ref="AI125" si="322">IF(AH125*15=0,"",AH125*15)</f>
        <v>30</v>
      </c>
      <c r="AJ125" s="313"/>
      <c r="AK125" s="188" t="str">
        <f t="shared" ref="AK125" si="323">IF(AJ125*15=0,"",AJ125*15)</f>
        <v/>
      </c>
      <c r="AL125" s="313">
        <v>3</v>
      </c>
      <c r="AM125" s="314" t="s">
        <v>18</v>
      </c>
      <c r="AN125" s="312">
        <v>2</v>
      </c>
      <c r="AO125" s="188">
        <f t="shared" si="316"/>
        <v>30</v>
      </c>
      <c r="AP125" s="313"/>
      <c r="AQ125" s="188" t="str">
        <f t="shared" si="317"/>
        <v/>
      </c>
      <c r="AR125" s="313">
        <v>3</v>
      </c>
      <c r="AS125" s="314" t="s">
        <v>18</v>
      </c>
      <c r="AT125" s="312">
        <v>2</v>
      </c>
      <c r="AU125" s="188">
        <f t="shared" si="318"/>
        <v>30</v>
      </c>
      <c r="AV125" s="313"/>
      <c r="AW125" s="188" t="str">
        <f t="shared" si="319"/>
        <v/>
      </c>
      <c r="AX125" s="313">
        <v>3</v>
      </c>
      <c r="AY125" s="314" t="s">
        <v>18</v>
      </c>
      <c r="AZ125" s="489"/>
      <c r="BA125" s="490"/>
      <c r="BB125" s="490"/>
      <c r="BC125" s="490"/>
      <c r="BD125" s="488"/>
      <c r="BE125" s="488"/>
    </row>
    <row r="126" spans="1:57" s="302" customFormat="1" ht="15.75" customHeight="1" x14ac:dyDescent="0.3">
      <c r="A126" s="303" t="s">
        <v>224</v>
      </c>
      <c r="B126" s="56" t="s">
        <v>28</v>
      </c>
      <c r="C126" s="304" t="s">
        <v>225</v>
      </c>
      <c r="D126" s="315"/>
      <c r="E126" s="18" t="str">
        <f t="shared" si="248"/>
        <v/>
      </c>
      <c r="F126" s="316"/>
      <c r="G126" s="18" t="str">
        <f t="shared" si="249"/>
        <v/>
      </c>
      <c r="H126" s="316"/>
      <c r="I126" s="317"/>
      <c r="J126" s="315"/>
      <c r="K126" s="18" t="str">
        <f t="shared" si="250"/>
        <v/>
      </c>
      <c r="L126" s="318"/>
      <c r="M126" s="18" t="str">
        <f t="shared" si="251"/>
        <v/>
      </c>
      <c r="N126" s="316"/>
      <c r="O126" s="317"/>
      <c r="P126" s="315"/>
      <c r="Q126" s="18" t="str">
        <f>IF(P126*15=0,"",P126*15)</f>
        <v/>
      </c>
      <c r="R126" s="316"/>
      <c r="S126" s="18" t="str">
        <f>IF(R126*15=0,"",R126*15)</f>
        <v/>
      </c>
      <c r="T126" s="316"/>
      <c r="U126" s="317"/>
      <c r="V126" s="315"/>
      <c r="W126" s="18" t="str">
        <f>IF(V126*15=0,"",V126*15)</f>
        <v/>
      </c>
      <c r="X126" s="318"/>
      <c r="Y126" s="18" t="str">
        <f>IF(X126*15=0,"",X126*15)</f>
        <v/>
      </c>
      <c r="Z126" s="316"/>
      <c r="AA126" s="317"/>
      <c r="AB126" s="309">
        <v>1</v>
      </c>
      <c r="AC126" s="4">
        <f t="shared" si="300"/>
        <v>15</v>
      </c>
      <c r="AD126" s="278">
        <v>1</v>
      </c>
      <c r="AE126" s="4">
        <f t="shared" si="301"/>
        <v>15</v>
      </c>
      <c r="AF126" s="278">
        <v>3</v>
      </c>
      <c r="AG126" s="310" t="s">
        <v>18</v>
      </c>
      <c r="AH126" s="309">
        <v>1</v>
      </c>
      <c r="AI126" s="4">
        <f t="shared" si="294"/>
        <v>15</v>
      </c>
      <c r="AJ126" s="278">
        <v>1</v>
      </c>
      <c r="AK126" s="4">
        <f t="shared" si="295"/>
        <v>15</v>
      </c>
      <c r="AL126" s="278">
        <v>3</v>
      </c>
      <c r="AM126" s="310" t="s">
        <v>18</v>
      </c>
      <c r="AN126" s="309">
        <v>1</v>
      </c>
      <c r="AO126" s="4">
        <f t="shared" si="316"/>
        <v>15</v>
      </c>
      <c r="AP126" s="278">
        <v>1</v>
      </c>
      <c r="AQ126" s="4">
        <f t="shared" si="317"/>
        <v>15</v>
      </c>
      <c r="AR126" s="278">
        <v>3</v>
      </c>
      <c r="AS126" s="310" t="s">
        <v>18</v>
      </c>
      <c r="AT126" s="309">
        <v>1</v>
      </c>
      <c r="AU126" s="4">
        <f t="shared" si="318"/>
        <v>15</v>
      </c>
      <c r="AV126" s="278">
        <v>1</v>
      </c>
      <c r="AW126" s="4">
        <f t="shared" si="319"/>
        <v>15</v>
      </c>
      <c r="AX126" s="278">
        <v>3</v>
      </c>
      <c r="AY126" s="310" t="s">
        <v>18</v>
      </c>
      <c r="AZ126" s="489"/>
      <c r="BA126" s="490"/>
      <c r="BB126" s="490"/>
      <c r="BC126" s="490"/>
      <c r="BD126" s="488"/>
      <c r="BE126" s="488"/>
    </row>
    <row r="127" spans="1:57" s="302" customFormat="1" ht="15.75" customHeight="1" x14ac:dyDescent="0.3">
      <c r="A127" s="303" t="s">
        <v>463</v>
      </c>
      <c r="B127" s="56" t="s">
        <v>28</v>
      </c>
      <c r="C127" s="304" t="s">
        <v>211</v>
      </c>
      <c r="D127" s="309"/>
      <c r="E127" s="4" t="str">
        <f t="shared" si="248"/>
        <v/>
      </c>
      <c r="F127" s="278"/>
      <c r="G127" s="4" t="str">
        <f t="shared" si="249"/>
        <v/>
      </c>
      <c r="H127" s="278"/>
      <c r="I127" s="310"/>
      <c r="J127" s="309"/>
      <c r="K127" s="4" t="str">
        <f t="shared" si="250"/>
        <v/>
      </c>
      <c r="L127" s="319"/>
      <c r="M127" s="4" t="str">
        <f t="shared" si="251"/>
        <v/>
      </c>
      <c r="N127" s="278"/>
      <c r="O127" s="310"/>
      <c r="P127" s="309"/>
      <c r="Q127" s="4" t="str">
        <f>IF(P127*15=0,"",P127*15)</f>
        <v/>
      </c>
      <c r="R127" s="278"/>
      <c r="S127" s="4" t="str">
        <f>IF(R127*15=0,"",R127*15)</f>
        <v/>
      </c>
      <c r="T127" s="278"/>
      <c r="U127" s="310"/>
      <c r="V127" s="309"/>
      <c r="W127" s="4" t="str">
        <f>IF(V127*15=0,"",V127*15)</f>
        <v/>
      </c>
      <c r="X127" s="319"/>
      <c r="Y127" s="4" t="str">
        <f>IF(X127*15=0,"",X127*15)</f>
        <v/>
      </c>
      <c r="Z127" s="278"/>
      <c r="AA127" s="310"/>
      <c r="AB127" s="309">
        <v>1</v>
      </c>
      <c r="AC127" s="4">
        <f t="shared" ref="AC127:AC133" si="324">IF(AB127*15=0,"",AB127*15)</f>
        <v>15</v>
      </c>
      <c r="AD127" s="278">
        <v>1</v>
      </c>
      <c r="AE127" s="4">
        <f t="shared" ref="AE127:AE133" si="325">IF(AD127*15=0,"",AD127*15)</f>
        <v>15</v>
      </c>
      <c r="AF127" s="278">
        <v>3</v>
      </c>
      <c r="AG127" s="310" t="s">
        <v>18</v>
      </c>
      <c r="AH127" s="309">
        <v>1</v>
      </c>
      <c r="AI127" s="4">
        <f t="shared" ref="AI127:AI133" si="326">IF(AH127*15=0,"",AH127*15)</f>
        <v>15</v>
      </c>
      <c r="AJ127" s="278">
        <v>1</v>
      </c>
      <c r="AK127" s="4">
        <f t="shared" ref="AK127:AK133" si="327">IF(AJ127*15=0,"",AJ127*15)</f>
        <v>15</v>
      </c>
      <c r="AL127" s="278">
        <v>3</v>
      </c>
      <c r="AM127" s="310" t="s">
        <v>18</v>
      </c>
      <c r="AN127" s="309">
        <v>1</v>
      </c>
      <c r="AO127" s="4">
        <f t="shared" ref="AO127:AO133" si="328">IF(AN127*15=0,"",AN127*15)</f>
        <v>15</v>
      </c>
      <c r="AP127" s="278">
        <v>1</v>
      </c>
      <c r="AQ127" s="4">
        <f t="shared" ref="AQ127:AQ133" si="329">IF(AP127*15=0,"",AP127*15)</f>
        <v>15</v>
      </c>
      <c r="AR127" s="278">
        <v>3</v>
      </c>
      <c r="AS127" s="310" t="s">
        <v>18</v>
      </c>
      <c r="AT127" s="309">
        <v>1</v>
      </c>
      <c r="AU127" s="4">
        <f t="shared" ref="AU127:AU133" si="330">IF(AT127*15=0,"",AT127*15)</f>
        <v>15</v>
      </c>
      <c r="AV127" s="278">
        <v>1</v>
      </c>
      <c r="AW127" s="4">
        <f t="shared" ref="AW127:AW133" si="331">IF(AV127*15=0,"",AV127*15)</f>
        <v>15</v>
      </c>
      <c r="AX127" s="278">
        <v>3</v>
      </c>
      <c r="AY127" s="310" t="s">
        <v>18</v>
      </c>
      <c r="AZ127" s="489"/>
      <c r="BA127" s="490"/>
      <c r="BB127" s="490"/>
      <c r="BC127" s="490"/>
      <c r="BD127" s="488"/>
      <c r="BE127" s="488"/>
    </row>
    <row r="128" spans="1:57" s="302" customFormat="1" ht="15.75" customHeight="1" x14ac:dyDescent="0.3">
      <c r="A128" s="303" t="s">
        <v>118</v>
      </c>
      <c r="B128" s="101" t="s">
        <v>28</v>
      </c>
      <c r="C128" s="304" t="s">
        <v>119</v>
      </c>
      <c r="D128" s="309"/>
      <c r="E128" s="4" t="str">
        <f t="shared" si="248"/>
        <v/>
      </c>
      <c r="F128" s="278"/>
      <c r="G128" s="4" t="str">
        <f t="shared" si="249"/>
        <v/>
      </c>
      <c r="H128" s="278"/>
      <c r="I128" s="310"/>
      <c r="J128" s="309"/>
      <c r="K128" s="4" t="str">
        <f t="shared" si="250"/>
        <v/>
      </c>
      <c r="L128" s="319"/>
      <c r="M128" s="4" t="str">
        <f t="shared" si="251"/>
        <v/>
      </c>
      <c r="N128" s="278"/>
      <c r="O128" s="310"/>
      <c r="P128" s="309"/>
      <c r="Q128" s="4" t="str">
        <f>IF(P128*15=0,"",P128*15)</f>
        <v/>
      </c>
      <c r="R128" s="278"/>
      <c r="S128" s="4" t="str">
        <f>IF(R128*15=0,"",R128*15)</f>
        <v/>
      </c>
      <c r="T128" s="278"/>
      <c r="U128" s="310"/>
      <c r="V128" s="309"/>
      <c r="W128" s="4" t="str">
        <f>IF(V128*15=0,"",V128*15)</f>
        <v/>
      </c>
      <c r="X128" s="319"/>
      <c r="Y128" s="4" t="str">
        <f>IF(X128*15=0,"",X128*15)</f>
        <v/>
      </c>
      <c r="Z128" s="278"/>
      <c r="AA128" s="310"/>
      <c r="AB128" s="309">
        <v>1</v>
      </c>
      <c r="AC128" s="4">
        <f t="shared" si="324"/>
        <v>15</v>
      </c>
      <c r="AD128" s="278">
        <v>1</v>
      </c>
      <c r="AE128" s="4">
        <f t="shared" si="325"/>
        <v>15</v>
      </c>
      <c r="AF128" s="278">
        <v>3</v>
      </c>
      <c r="AG128" s="310" t="s">
        <v>18</v>
      </c>
      <c r="AH128" s="309">
        <v>1</v>
      </c>
      <c r="AI128" s="4">
        <f t="shared" si="326"/>
        <v>15</v>
      </c>
      <c r="AJ128" s="278">
        <v>1</v>
      </c>
      <c r="AK128" s="4">
        <f t="shared" si="327"/>
        <v>15</v>
      </c>
      <c r="AL128" s="278">
        <v>3</v>
      </c>
      <c r="AM128" s="310" t="s">
        <v>18</v>
      </c>
      <c r="AN128" s="309">
        <v>1</v>
      </c>
      <c r="AO128" s="4">
        <f t="shared" si="328"/>
        <v>15</v>
      </c>
      <c r="AP128" s="278">
        <v>1</v>
      </c>
      <c r="AQ128" s="4">
        <f t="shared" si="329"/>
        <v>15</v>
      </c>
      <c r="AR128" s="278">
        <v>3</v>
      </c>
      <c r="AS128" s="310" t="s">
        <v>18</v>
      </c>
      <c r="AT128" s="309">
        <v>1</v>
      </c>
      <c r="AU128" s="4">
        <f t="shared" si="330"/>
        <v>15</v>
      </c>
      <c r="AV128" s="278">
        <v>1</v>
      </c>
      <c r="AW128" s="4">
        <f t="shared" si="331"/>
        <v>15</v>
      </c>
      <c r="AX128" s="278">
        <v>3</v>
      </c>
      <c r="AY128" s="310" t="s">
        <v>18</v>
      </c>
      <c r="AZ128" s="489"/>
      <c r="BA128" s="490"/>
      <c r="BB128" s="490"/>
      <c r="BC128" s="490"/>
      <c r="BD128" s="488"/>
      <c r="BE128" s="488"/>
    </row>
    <row r="129" spans="1:57" s="302" customFormat="1" ht="16.5" x14ac:dyDescent="0.3">
      <c r="A129" s="303" t="s">
        <v>125</v>
      </c>
      <c r="B129" s="101" t="s">
        <v>28</v>
      </c>
      <c r="C129" s="304" t="s">
        <v>233</v>
      </c>
      <c r="D129" s="309"/>
      <c r="E129" s="4"/>
      <c r="F129" s="278"/>
      <c r="G129" s="4"/>
      <c r="H129" s="278"/>
      <c r="I129" s="310"/>
      <c r="J129" s="309"/>
      <c r="K129" s="4"/>
      <c r="L129" s="319"/>
      <c r="M129" s="4"/>
      <c r="N129" s="278"/>
      <c r="O129" s="310"/>
      <c r="P129" s="309"/>
      <c r="Q129" s="4"/>
      <c r="R129" s="278"/>
      <c r="S129" s="4"/>
      <c r="T129" s="278"/>
      <c r="U129" s="310"/>
      <c r="V129" s="309"/>
      <c r="W129" s="4"/>
      <c r="X129" s="319"/>
      <c r="Y129" s="4"/>
      <c r="Z129" s="278"/>
      <c r="AA129" s="310"/>
      <c r="AB129" s="309">
        <v>1</v>
      </c>
      <c r="AC129" s="4">
        <f t="shared" si="324"/>
        <v>15</v>
      </c>
      <c r="AD129" s="278">
        <v>1</v>
      </c>
      <c r="AE129" s="4">
        <f t="shared" si="325"/>
        <v>15</v>
      </c>
      <c r="AF129" s="278">
        <v>3</v>
      </c>
      <c r="AG129" s="310" t="s">
        <v>18</v>
      </c>
      <c r="AH129" s="309">
        <v>1</v>
      </c>
      <c r="AI129" s="4">
        <f t="shared" si="326"/>
        <v>15</v>
      </c>
      <c r="AJ129" s="278">
        <v>1</v>
      </c>
      <c r="AK129" s="4">
        <f t="shared" si="327"/>
        <v>15</v>
      </c>
      <c r="AL129" s="278">
        <v>3</v>
      </c>
      <c r="AM129" s="310" t="s">
        <v>18</v>
      </c>
      <c r="AN129" s="309">
        <v>1</v>
      </c>
      <c r="AO129" s="4">
        <f t="shared" si="328"/>
        <v>15</v>
      </c>
      <c r="AP129" s="278">
        <v>1</v>
      </c>
      <c r="AQ129" s="4">
        <f t="shared" si="329"/>
        <v>15</v>
      </c>
      <c r="AR129" s="278">
        <v>3</v>
      </c>
      <c r="AS129" s="310" t="s">
        <v>18</v>
      </c>
      <c r="AT129" s="309">
        <v>1</v>
      </c>
      <c r="AU129" s="4">
        <f t="shared" si="330"/>
        <v>15</v>
      </c>
      <c r="AV129" s="278">
        <v>1</v>
      </c>
      <c r="AW129" s="4">
        <f t="shared" si="331"/>
        <v>15</v>
      </c>
      <c r="AX129" s="278">
        <v>3</v>
      </c>
      <c r="AY129" s="310" t="s">
        <v>18</v>
      </c>
      <c r="AZ129" s="494"/>
      <c r="BA129" s="494"/>
      <c r="BB129" s="494"/>
      <c r="BC129" s="495"/>
      <c r="BD129" s="492"/>
      <c r="BE129" s="493"/>
    </row>
    <row r="130" spans="1:57" s="302" customFormat="1" ht="15.75" customHeight="1" x14ac:dyDescent="0.3">
      <c r="A130" s="303" t="s">
        <v>461</v>
      </c>
      <c r="B130" s="101" t="s">
        <v>28</v>
      </c>
      <c r="C130" s="320" t="s">
        <v>472</v>
      </c>
      <c r="D130" s="309"/>
      <c r="E130" s="4"/>
      <c r="F130" s="278"/>
      <c r="G130" s="4"/>
      <c r="H130" s="278"/>
      <c r="I130" s="310"/>
      <c r="J130" s="309"/>
      <c r="K130" s="4"/>
      <c r="L130" s="319"/>
      <c r="M130" s="4"/>
      <c r="N130" s="278"/>
      <c r="O130" s="310"/>
      <c r="P130" s="309"/>
      <c r="Q130" s="4"/>
      <c r="R130" s="278"/>
      <c r="S130" s="4"/>
      <c r="T130" s="278"/>
      <c r="U130" s="310"/>
      <c r="V130" s="309"/>
      <c r="W130" s="4"/>
      <c r="X130" s="319"/>
      <c r="Y130" s="4"/>
      <c r="Z130" s="278"/>
      <c r="AA130" s="310"/>
      <c r="AB130" s="309">
        <v>1</v>
      </c>
      <c r="AC130" s="4">
        <f t="shared" si="324"/>
        <v>15</v>
      </c>
      <c r="AD130" s="278"/>
      <c r="AE130" s="4" t="str">
        <f t="shared" si="325"/>
        <v/>
      </c>
      <c r="AF130" s="278">
        <v>2</v>
      </c>
      <c r="AG130" s="310" t="s">
        <v>18</v>
      </c>
      <c r="AH130" s="309">
        <v>1</v>
      </c>
      <c r="AI130" s="4">
        <f t="shared" si="326"/>
        <v>15</v>
      </c>
      <c r="AJ130" s="278"/>
      <c r="AK130" s="4" t="str">
        <f t="shared" si="327"/>
        <v/>
      </c>
      <c r="AL130" s="278">
        <v>2</v>
      </c>
      <c r="AM130" s="310" t="s">
        <v>18</v>
      </c>
      <c r="AN130" s="309">
        <v>1</v>
      </c>
      <c r="AO130" s="4">
        <f t="shared" si="328"/>
        <v>15</v>
      </c>
      <c r="AP130" s="278"/>
      <c r="AQ130" s="4" t="str">
        <f t="shared" si="329"/>
        <v/>
      </c>
      <c r="AR130" s="278">
        <v>2</v>
      </c>
      <c r="AS130" s="310" t="s">
        <v>18</v>
      </c>
      <c r="AT130" s="309">
        <v>1</v>
      </c>
      <c r="AU130" s="4">
        <f t="shared" si="330"/>
        <v>15</v>
      </c>
      <c r="AV130" s="278"/>
      <c r="AW130" s="4" t="str">
        <f t="shared" si="331"/>
        <v/>
      </c>
      <c r="AX130" s="278">
        <v>2</v>
      </c>
      <c r="AY130" s="310" t="s">
        <v>18</v>
      </c>
      <c r="AZ130" s="494"/>
      <c r="BA130" s="494"/>
      <c r="BB130" s="494"/>
      <c r="BC130" s="495"/>
      <c r="BD130" s="492"/>
      <c r="BE130" s="493"/>
    </row>
    <row r="131" spans="1:57" s="302" customFormat="1" ht="15.75" customHeight="1" x14ac:dyDescent="0.3">
      <c r="A131" s="303" t="s">
        <v>519</v>
      </c>
      <c r="B131" s="101" t="s">
        <v>28</v>
      </c>
      <c r="C131" s="321" t="s">
        <v>473</v>
      </c>
      <c r="D131" s="309"/>
      <c r="E131" s="4"/>
      <c r="F131" s="278"/>
      <c r="G131" s="4"/>
      <c r="H131" s="278"/>
      <c r="I131" s="310"/>
      <c r="J131" s="309"/>
      <c r="K131" s="4"/>
      <c r="L131" s="319"/>
      <c r="M131" s="4"/>
      <c r="N131" s="278"/>
      <c r="O131" s="310"/>
      <c r="P131" s="309"/>
      <c r="Q131" s="4"/>
      <c r="R131" s="278"/>
      <c r="S131" s="4"/>
      <c r="T131" s="278"/>
      <c r="U131" s="310"/>
      <c r="V131" s="309"/>
      <c r="W131" s="4"/>
      <c r="X131" s="319"/>
      <c r="Y131" s="4"/>
      <c r="Z131" s="278"/>
      <c r="AA131" s="310"/>
      <c r="AB131" s="309">
        <v>2</v>
      </c>
      <c r="AC131" s="4">
        <f t="shared" si="324"/>
        <v>30</v>
      </c>
      <c r="AD131" s="278"/>
      <c r="AE131" s="4" t="str">
        <f t="shared" si="325"/>
        <v/>
      </c>
      <c r="AF131" s="278">
        <v>3</v>
      </c>
      <c r="AG131" s="310" t="s">
        <v>18</v>
      </c>
      <c r="AH131" s="309">
        <v>2</v>
      </c>
      <c r="AI131" s="4">
        <f t="shared" si="326"/>
        <v>30</v>
      </c>
      <c r="AJ131" s="278"/>
      <c r="AK131" s="4" t="str">
        <f t="shared" si="327"/>
        <v/>
      </c>
      <c r="AL131" s="278">
        <v>3</v>
      </c>
      <c r="AM131" s="310" t="s">
        <v>18</v>
      </c>
      <c r="AN131" s="309">
        <v>2</v>
      </c>
      <c r="AO131" s="4">
        <f t="shared" si="328"/>
        <v>30</v>
      </c>
      <c r="AP131" s="278"/>
      <c r="AQ131" s="4" t="str">
        <f t="shared" si="329"/>
        <v/>
      </c>
      <c r="AR131" s="278">
        <v>3</v>
      </c>
      <c r="AS131" s="310" t="s">
        <v>18</v>
      </c>
      <c r="AT131" s="309">
        <v>2</v>
      </c>
      <c r="AU131" s="4">
        <f t="shared" si="330"/>
        <v>30</v>
      </c>
      <c r="AV131" s="278"/>
      <c r="AW131" s="4" t="str">
        <f t="shared" si="331"/>
        <v/>
      </c>
      <c r="AX131" s="278">
        <v>3</v>
      </c>
      <c r="AY131" s="310" t="s">
        <v>18</v>
      </c>
      <c r="AZ131" s="494"/>
      <c r="BA131" s="494"/>
      <c r="BB131" s="494"/>
      <c r="BC131" s="495"/>
      <c r="BD131" s="492"/>
      <c r="BE131" s="493"/>
    </row>
    <row r="132" spans="1:57" s="302" customFormat="1" ht="16.5" x14ac:dyDescent="0.3">
      <c r="A132" s="303" t="s">
        <v>520</v>
      </c>
      <c r="B132" s="101" t="s">
        <v>28</v>
      </c>
      <c r="C132" s="321" t="s">
        <v>474</v>
      </c>
      <c r="D132" s="309"/>
      <c r="E132" s="4"/>
      <c r="F132" s="278"/>
      <c r="G132" s="4"/>
      <c r="H132" s="278"/>
      <c r="I132" s="310"/>
      <c r="J132" s="309"/>
      <c r="K132" s="4"/>
      <c r="L132" s="319"/>
      <c r="M132" s="4"/>
      <c r="N132" s="278"/>
      <c r="O132" s="310"/>
      <c r="P132" s="309"/>
      <c r="Q132" s="4"/>
      <c r="R132" s="278"/>
      <c r="S132" s="4"/>
      <c r="T132" s="278"/>
      <c r="U132" s="310"/>
      <c r="V132" s="309"/>
      <c r="W132" s="4"/>
      <c r="X132" s="319"/>
      <c r="Y132" s="4"/>
      <c r="Z132" s="278"/>
      <c r="AA132" s="310"/>
      <c r="AB132" s="309">
        <v>2</v>
      </c>
      <c r="AC132" s="4">
        <f t="shared" si="324"/>
        <v>30</v>
      </c>
      <c r="AD132" s="278"/>
      <c r="AE132" s="4" t="str">
        <f t="shared" si="325"/>
        <v/>
      </c>
      <c r="AF132" s="278">
        <v>3</v>
      </c>
      <c r="AG132" s="310" t="s">
        <v>18</v>
      </c>
      <c r="AH132" s="309">
        <v>2</v>
      </c>
      <c r="AI132" s="4">
        <f t="shared" si="326"/>
        <v>30</v>
      </c>
      <c r="AJ132" s="278"/>
      <c r="AK132" s="4" t="str">
        <f t="shared" si="327"/>
        <v/>
      </c>
      <c r="AL132" s="278">
        <v>3</v>
      </c>
      <c r="AM132" s="310" t="s">
        <v>18</v>
      </c>
      <c r="AN132" s="309">
        <v>2</v>
      </c>
      <c r="AO132" s="4">
        <f t="shared" si="328"/>
        <v>30</v>
      </c>
      <c r="AP132" s="278"/>
      <c r="AQ132" s="4" t="str">
        <f t="shared" si="329"/>
        <v/>
      </c>
      <c r="AR132" s="278">
        <v>3</v>
      </c>
      <c r="AS132" s="310" t="s">
        <v>18</v>
      </c>
      <c r="AT132" s="309">
        <v>2</v>
      </c>
      <c r="AU132" s="4">
        <f t="shared" si="330"/>
        <v>30</v>
      </c>
      <c r="AV132" s="278"/>
      <c r="AW132" s="4" t="str">
        <f t="shared" si="331"/>
        <v/>
      </c>
      <c r="AX132" s="278">
        <v>3</v>
      </c>
      <c r="AY132" s="310" t="s">
        <v>18</v>
      </c>
      <c r="AZ132" s="494"/>
      <c r="BA132" s="494"/>
      <c r="BB132" s="494"/>
      <c r="BC132" s="495"/>
      <c r="BD132" s="492"/>
      <c r="BE132" s="493"/>
    </row>
    <row r="133" spans="1:57" s="302" customFormat="1" ht="15.75" customHeight="1" x14ac:dyDescent="0.3">
      <c r="A133" s="322" t="s">
        <v>462</v>
      </c>
      <c r="B133" s="210" t="s">
        <v>28</v>
      </c>
      <c r="C133" s="323" t="s">
        <v>475</v>
      </c>
      <c r="D133" s="324"/>
      <c r="E133" s="18"/>
      <c r="F133" s="325"/>
      <c r="G133" s="18"/>
      <c r="H133" s="325"/>
      <c r="I133" s="326"/>
      <c r="J133" s="324"/>
      <c r="K133" s="18"/>
      <c r="L133" s="327"/>
      <c r="M133" s="18"/>
      <c r="N133" s="325"/>
      <c r="O133" s="326"/>
      <c r="P133" s="324"/>
      <c r="Q133" s="18"/>
      <c r="R133" s="325"/>
      <c r="S133" s="18"/>
      <c r="T133" s="325"/>
      <c r="U133" s="326"/>
      <c r="V133" s="324"/>
      <c r="W133" s="18"/>
      <c r="X133" s="327"/>
      <c r="Y133" s="18"/>
      <c r="Z133" s="325"/>
      <c r="AA133" s="326"/>
      <c r="AB133" s="324">
        <v>1</v>
      </c>
      <c r="AC133" s="18">
        <f t="shared" si="324"/>
        <v>15</v>
      </c>
      <c r="AD133" s="325"/>
      <c r="AE133" s="18" t="str">
        <f t="shared" si="325"/>
        <v/>
      </c>
      <c r="AF133" s="325">
        <v>2</v>
      </c>
      <c r="AG133" s="326" t="s">
        <v>18</v>
      </c>
      <c r="AH133" s="324">
        <v>1</v>
      </c>
      <c r="AI133" s="18">
        <f t="shared" si="326"/>
        <v>15</v>
      </c>
      <c r="AJ133" s="325"/>
      <c r="AK133" s="18" t="str">
        <f t="shared" si="327"/>
        <v/>
      </c>
      <c r="AL133" s="325">
        <v>2</v>
      </c>
      <c r="AM133" s="326" t="s">
        <v>18</v>
      </c>
      <c r="AN133" s="324">
        <v>1</v>
      </c>
      <c r="AO133" s="18">
        <f t="shared" si="328"/>
        <v>15</v>
      </c>
      <c r="AP133" s="325"/>
      <c r="AQ133" s="18" t="str">
        <f t="shared" si="329"/>
        <v/>
      </c>
      <c r="AR133" s="325">
        <v>2</v>
      </c>
      <c r="AS133" s="326" t="s">
        <v>18</v>
      </c>
      <c r="AT133" s="324">
        <v>1</v>
      </c>
      <c r="AU133" s="18">
        <f t="shared" si="330"/>
        <v>15</v>
      </c>
      <c r="AV133" s="325"/>
      <c r="AW133" s="18" t="str">
        <f t="shared" si="331"/>
        <v/>
      </c>
      <c r="AX133" s="325">
        <v>2</v>
      </c>
      <c r="AY133" s="326" t="s">
        <v>18</v>
      </c>
      <c r="AZ133" s="494"/>
      <c r="BA133" s="494"/>
      <c r="BB133" s="494"/>
      <c r="BC133" s="495"/>
      <c r="BD133" s="492"/>
      <c r="BE133" s="493"/>
    </row>
    <row r="134" spans="1:57" s="302" customFormat="1" ht="15.75" customHeight="1" x14ac:dyDescent="0.3">
      <c r="A134" s="303" t="s">
        <v>553</v>
      </c>
      <c r="B134" s="210" t="s">
        <v>28</v>
      </c>
      <c r="C134" s="321" t="s">
        <v>528</v>
      </c>
      <c r="D134" s="328"/>
      <c r="E134" s="211"/>
      <c r="F134" s="329"/>
      <c r="G134" s="211"/>
      <c r="H134" s="329"/>
      <c r="I134" s="330"/>
      <c r="J134" s="328"/>
      <c r="K134" s="211"/>
      <c r="L134" s="329"/>
      <c r="M134" s="211"/>
      <c r="N134" s="329"/>
      <c r="O134" s="330"/>
      <c r="P134" s="328"/>
      <c r="Q134" s="211"/>
      <c r="R134" s="329"/>
      <c r="S134" s="211"/>
      <c r="T134" s="329"/>
      <c r="U134" s="330"/>
      <c r="V134" s="328"/>
      <c r="W134" s="211"/>
      <c r="X134" s="329"/>
      <c r="Y134" s="211"/>
      <c r="Z134" s="329"/>
      <c r="AA134" s="330"/>
      <c r="AB134" s="328"/>
      <c r="AC134" s="211"/>
      <c r="AD134" s="329"/>
      <c r="AE134" s="211"/>
      <c r="AF134" s="329"/>
      <c r="AG134" s="326"/>
      <c r="AH134" s="328">
        <v>1</v>
      </c>
      <c r="AI134" s="211">
        <v>15</v>
      </c>
      <c r="AJ134" s="329">
        <v>1</v>
      </c>
      <c r="AK134" s="211">
        <v>15</v>
      </c>
      <c r="AL134" s="329">
        <v>3</v>
      </c>
      <c r="AM134" s="330" t="s">
        <v>18</v>
      </c>
      <c r="AN134" s="328"/>
      <c r="AO134" s="211"/>
      <c r="AP134" s="329"/>
      <c r="AQ134" s="211"/>
      <c r="AR134" s="329"/>
      <c r="AS134" s="330"/>
      <c r="AT134" s="328">
        <v>1</v>
      </c>
      <c r="AU134" s="211">
        <v>15</v>
      </c>
      <c r="AV134" s="329">
        <v>1</v>
      </c>
      <c r="AW134" s="211">
        <v>15</v>
      </c>
      <c r="AX134" s="329">
        <v>3</v>
      </c>
      <c r="AY134" s="330" t="s">
        <v>18</v>
      </c>
      <c r="AZ134" s="207"/>
      <c r="BA134" s="207"/>
      <c r="BB134" s="207"/>
      <c r="BC134" s="207"/>
      <c r="BD134" s="208"/>
      <c r="BE134" s="209"/>
    </row>
    <row r="135" spans="1:57" s="302" customFormat="1" ht="15.75" customHeight="1" x14ac:dyDescent="0.3">
      <c r="A135" s="303" t="s">
        <v>554</v>
      </c>
      <c r="B135" s="210" t="s">
        <v>28</v>
      </c>
      <c r="C135" s="321" t="s">
        <v>529</v>
      </c>
      <c r="D135" s="328"/>
      <c r="E135" s="211"/>
      <c r="F135" s="329"/>
      <c r="G135" s="211"/>
      <c r="H135" s="329"/>
      <c r="I135" s="330"/>
      <c r="J135" s="328"/>
      <c r="K135" s="211"/>
      <c r="L135" s="329"/>
      <c r="M135" s="211"/>
      <c r="N135" s="329"/>
      <c r="O135" s="330"/>
      <c r="P135" s="328"/>
      <c r="Q135" s="211"/>
      <c r="R135" s="329"/>
      <c r="S135" s="211"/>
      <c r="T135" s="329"/>
      <c r="U135" s="330"/>
      <c r="V135" s="328"/>
      <c r="W135" s="211"/>
      <c r="X135" s="329"/>
      <c r="Y135" s="211"/>
      <c r="Z135" s="329"/>
      <c r="AA135" s="330"/>
      <c r="AB135" s="328"/>
      <c r="AC135" s="211"/>
      <c r="AD135" s="329"/>
      <c r="AE135" s="211"/>
      <c r="AF135" s="329"/>
      <c r="AG135" s="330"/>
      <c r="AH135" s="328">
        <v>1</v>
      </c>
      <c r="AI135" s="211">
        <v>15</v>
      </c>
      <c r="AJ135" s="329">
        <v>1</v>
      </c>
      <c r="AK135" s="211">
        <v>15</v>
      </c>
      <c r="AL135" s="329">
        <v>3</v>
      </c>
      <c r="AM135" s="330" t="s">
        <v>18</v>
      </c>
      <c r="AN135" s="328"/>
      <c r="AO135" s="211"/>
      <c r="AP135" s="329"/>
      <c r="AQ135" s="211"/>
      <c r="AR135" s="329"/>
      <c r="AS135" s="330"/>
      <c r="AT135" s="328">
        <v>1</v>
      </c>
      <c r="AU135" s="211">
        <v>15</v>
      </c>
      <c r="AV135" s="329">
        <v>1</v>
      </c>
      <c r="AW135" s="211">
        <v>15</v>
      </c>
      <c r="AX135" s="329">
        <v>3</v>
      </c>
      <c r="AY135" s="330" t="s">
        <v>18</v>
      </c>
      <c r="AZ135" s="207"/>
      <c r="BA135" s="207"/>
      <c r="BB135" s="207"/>
      <c r="BC135" s="207"/>
      <c r="BD135" s="208"/>
      <c r="BE135" s="209"/>
    </row>
    <row r="136" spans="1:57" s="302" customFormat="1" ht="15.75" customHeight="1" x14ac:dyDescent="0.3">
      <c r="A136" s="303" t="s">
        <v>555</v>
      </c>
      <c r="B136" s="210" t="s">
        <v>28</v>
      </c>
      <c r="C136" s="321" t="s">
        <v>530</v>
      </c>
      <c r="D136" s="328"/>
      <c r="E136" s="211"/>
      <c r="F136" s="329"/>
      <c r="G136" s="211"/>
      <c r="H136" s="329"/>
      <c r="I136" s="330"/>
      <c r="J136" s="328"/>
      <c r="K136" s="211"/>
      <c r="L136" s="329"/>
      <c r="M136" s="211"/>
      <c r="N136" s="329"/>
      <c r="O136" s="330"/>
      <c r="P136" s="328"/>
      <c r="Q136" s="211"/>
      <c r="R136" s="329"/>
      <c r="S136" s="211"/>
      <c r="T136" s="329"/>
      <c r="U136" s="330"/>
      <c r="V136" s="328"/>
      <c r="W136" s="211"/>
      <c r="X136" s="329"/>
      <c r="Y136" s="211"/>
      <c r="Z136" s="329"/>
      <c r="AA136" s="330"/>
      <c r="AB136" s="328"/>
      <c r="AC136" s="211"/>
      <c r="AD136" s="329"/>
      <c r="AE136" s="211"/>
      <c r="AF136" s="329"/>
      <c r="AG136" s="330"/>
      <c r="AH136" s="328"/>
      <c r="AI136" s="211"/>
      <c r="AJ136" s="329">
        <v>1</v>
      </c>
      <c r="AK136" s="211">
        <v>15</v>
      </c>
      <c r="AL136" s="329">
        <v>3</v>
      </c>
      <c r="AM136" s="330" t="s">
        <v>53</v>
      </c>
      <c r="AN136" s="328"/>
      <c r="AO136" s="211"/>
      <c r="AP136" s="329"/>
      <c r="AQ136" s="211"/>
      <c r="AR136" s="329"/>
      <c r="AS136" s="330"/>
      <c r="AT136" s="328"/>
      <c r="AU136" s="211"/>
      <c r="AV136" s="329">
        <v>1</v>
      </c>
      <c r="AW136" s="211">
        <v>15</v>
      </c>
      <c r="AX136" s="329">
        <v>3</v>
      </c>
      <c r="AY136" s="330" t="s">
        <v>53</v>
      </c>
      <c r="AZ136" s="207"/>
      <c r="BA136" s="207"/>
      <c r="BB136" s="207"/>
      <c r="BC136" s="207"/>
      <c r="BD136" s="208"/>
      <c r="BE136" s="209"/>
    </row>
    <row r="137" spans="1:57" s="302" customFormat="1" ht="15.75" customHeight="1" x14ac:dyDescent="0.3">
      <c r="A137" s="303" t="s">
        <v>556</v>
      </c>
      <c r="B137" s="210" t="s">
        <v>28</v>
      </c>
      <c r="C137" s="321" t="s">
        <v>531</v>
      </c>
      <c r="D137" s="328"/>
      <c r="E137" s="211"/>
      <c r="F137" s="329"/>
      <c r="G137" s="211"/>
      <c r="H137" s="329"/>
      <c r="I137" s="330"/>
      <c r="J137" s="328"/>
      <c r="K137" s="211"/>
      <c r="L137" s="329"/>
      <c r="M137" s="211"/>
      <c r="N137" s="329"/>
      <c r="O137" s="330"/>
      <c r="P137" s="328"/>
      <c r="Q137" s="211"/>
      <c r="R137" s="329"/>
      <c r="S137" s="211"/>
      <c r="T137" s="329"/>
      <c r="U137" s="330"/>
      <c r="V137" s="328"/>
      <c r="W137" s="211"/>
      <c r="X137" s="329"/>
      <c r="Y137" s="211"/>
      <c r="Z137" s="329"/>
      <c r="AA137" s="330"/>
      <c r="AB137" s="328"/>
      <c r="AC137" s="211"/>
      <c r="AD137" s="329"/>
      <c r="AE137" s="211"/>
      <c r="AF137" s="329"/>
      <c r="AG137" s="330"/>
      <c r="AH137" s="328">
        <v>2</v>
      </c>
      <c r="AI137" s="211">
        <v>30</v>
      </c>
      <c r="AJ137" s="329"/>
      <c r="AK137" s="211"/>
      <c r="AL137" s="329">
        <v>3</v>
      </c>
      <c r="AM137" s="330" t="s">
        <v>53</v>
      </c>
      <c r="AN137" s="328"/>
      <c r="AO137" s="211"/>
      <c r="AP137" s="329"/>
      <c r="AQ137" s="211"/>
      <c r="AR137" s="329"/>
      <c r="AS137" s="330"/>
      <c r="AT137" s="328">
        <v>2</v>
      </c>
      <c r="AU137" s="211">
        <v>30</v>
      </c>
      <c r="AV137" s="329"/>
      <c r="AW137" s="211"/>
      <c r="AX137" s="329">
        <v>3</v>
      </c>
      <c r="AY137" s="330" t="s">
        <v>53</v>
      </c>
      <c r="AZ137" s="207"/>
      <c r="BA137" s="207"/>
      <c r="BB137" s="207"/>
      <c r="BC137" s="207"/>
      <c r="BD137" s="208"/>
      <c r="BE137" s="209"/>
    </row>
    <row r="138" spans="1:57" s="302" customFormat="1" ht="15.75" customHeight="1" x14ac:dyDescent="0.3">
      <c r="A138" s="303" t="s">
        <v>557</v>
      </c>
      <c r="B138" s="210" t="s">
        <v>28</v>
      </c>
      <c r="C138" s="321" t="s">
        <v>532</v>
      </c>
      <c r="D138" s="328"/>
      <c r="E138" s="211"/>
      <c r="F138" s="329"/>
      <c r="G138" s="211"/>
      <c r="H138" s="329"/>
      <c r="I138" s="330"/>
      <c r="J138" s="328"/>
      <c r="K138" s="211"/>
      <c r="L138" s="329"/>
      <c r="M138" s="211"/>
      <c r="N138" s="329"/>
      <c r="O138" s="330"/>
      <c r="P138" s="328"/>
      <c r="Q138" s="211"/>
      <c r="R138" s="329"/>
      <c r="S138" s="211"/>
      <c r="T138" s="329"/>
      <c r="U138" s="330"/>
      <c r="V138" s="328"/>
      <c r="W138" s="211"/>
      <c r="X138" s="329"/>
      <c r="Y138" s="211"/>
      <c r="Z138" s="329"/>
      <c r="AA138" s="330"/>
      <c r="AB138" s="328"/>
      <c r="AC138" s="211"/>
      <c r="AD138" s="329">
        <v>2</v>
      </c>
      <c r="AE138" s="211">
        <v>30</v>
      </c>
      <c r="AF138" s="329">
        <v>3</v>
      </c>
      <c r="AG138" s="330" t="s">
        <v>18</v>
      </c>
      <c r="AH138" s="328"/>
      <c r="AI138" s="211"/>
      <c r="AJ138" s="329">
        <v>2</v>
      </c>
      <c r="AK138" s="211">
        <v>30</v>
      </c>
      <c r="AL138" s="329">
        <v>3</v>
      </c>
      <c r="AM138" s="330" t="s">
        <v>18</v>
      </c>
      <c r="AN138" s="328"/>
      <c r="AO138" s="211"/>
      <c r="AP138" s="329">
        <v>2</v>
      </c>
      <c r="AQ138" s="211">
        <v>30</v>
      </c>
      <c r="AR138" s="329">
        <v>3</v>
      </c>
      <c r="AS138" s="330" t="s">
        <v>18</v>
      </c>
      <c r="AT138" s="328"/>
      <c r="AU138" s="211"/>
      <c r="AV138" s="329">
        <v>2</v>
      </c>
      <c r="AW138" s="211">
        <v>30</v>
      </c>
      <c r="AX138" s="329">
        <v>3</v>
      </c>
      <c r="AY138" s="330" t="s">
        <v>18</v>
      </c>
      <c r="AZ138" s="207"/>
      <c r="BA138" s="207"/>
      <c r="BB138" s="207"/>
      <c r="BC138" s="207"/>
      <c r="BD138" s="208"/>
      <c r="BE138" s="209"/>
    </row>
    <row r="139" spans="1:57" s="302" customFormat="1" ht="15.75" customHeight="1" x14ac:dyDescent="0.3">
      <c r="A139" s="303" t="s">
        <v>558</v>
      </c>
      <c r="B139" s="210" t="s">
        <v>28</v>
      </c>
      <c r="C139" s="321" t="s">
        <v>533</v>
      </c>
      <c r="D139" s="328"/>
      <c r="E139" s="211"/>
      <c r="F139" s="329"/>
      <c r="G139" s="211"/>
      <c r="H139" s="329"/>
      <c r="I139" s="330"/>
      <c r="J139" s="328"/>
      <c r="K139" s="211"/>
      <c r="L139" s="329"/>
      <c r="M139" s="211"/>
      <c r="N139" s="329"/>
      <c r="O139" s="330"/>
      <c r="P139" s="328"/>
      <c r="Q139" s="211"/>
      <c r="R139" s="329"/>
      <c r="S139" s="211"/>
      <c r="T139" s="329"/>
      <c r="U139" s="330"/>
      <c r="V139" s="328"/>
      <c r="W139" s="211"/>
      <c r="X139" s="329"/>
      <c r="Y139" s="211"/>
      <c r="Z139" s="329"/>
      <c r="AA139" s="330"/>
      <c r="AB139" s="328"/>
      <c r="AC139" s="211"/>
      <c r="AD139" s="329">
        <v>2</v>
      </c>
      <c r="AE139" s="211">
        <v>30</v>
      </c>
      <c r="AF139" s="329">
        <v>3</v>
      </c>
      <c r="AG139" s="330" t="s">
        <v>18</v>
      </c>
      <c r="AH139" s="328"/>
      <c r="AI139" s="211"/>
      <c r="AJ139" s="329">
        <v>2</v>
      </c>
      <c r="AK139" s="211">
        <v>30</v>
      </c>
      <c r="AL139" s="329">
        <v>3</v>
      </c>
      <c r="AM139" s="330" t="s">
        <v>18</v>
      </c>
      <c r="AN139" s="328"/>
      <c r="AO139" s="211"/>
      <c r="AP139" s="329">
        <v>2</v>
      </c>
      <c r="AQ139" s="211">
        <v>30</v>
      </c>
      <c r="AR139" s="329">
        <v>3</v>
      </c>
      <c r="AS139" s="330" t="s">
        <v>18</v>
      </c>
      <c r="AT139" s="328"/>
      <c r="AU139" s="211"/>
      <c r="AV139" s="329">
        <v>2</v>
      </c>
      <c r="AW139" s="211">
        <v>30</v>
      </c>
      <c r="AX139" s="329">
        <v>3</v>
      </c>
      <c r="AY139" s="330" t="s">
        <v>18</v>
      </c>
      <c r="AZ139" s="207"/>
      <c r="BA139" s="207"/>
      <c r="BB139" s="207"/>
      <c r="BC139" s="207"/>
      <c r="BD139" s="208"/>
      <c r="BE139" s="209"/>
    </row>
    <row r="140" spans="1:57" s="302" customFormat="1" ht="15.75" customHeight="1" x14ac:dyDescent="0.3">
      <c r="A140" s="303" t="s">
        <v>559</v>
      </c>
      <c r="B140" s="210" t="s">
        <v>28</v>
      </c>
      <c r="C140" s="321" t="s">
        <v>534</v>
      </c>
      <c r="D140" s="328"/>
      <c r="E140" s="211"/>
      <c r="F140" s="329"/>
      <c r="G140" s="211"/>
      <c r="H140" s="329"/>
      <c r="I140" s="330"/>
      <c r="J140" s="328"/>
      <c r="K140" s="211"/>
      <c r="L140" s="329"/>
      <c r="M140" s="211"/>
      <c r="N140" s="329"/>
      <c r="O140" s="330"/>
      <c r="P140" s="328"/>
      <c r="Q140" s="211"/>
      <c r="R140" s="329"/>
      <c r="S140" s="211"/>
      <c r="T140" s="329"/>
      <c r="U140" s="330"/>
      <c r="V140" s="328"/>
      <c r="W140" s="211"/>
      <c r="X140" s="329"/>
      <c r="Y140" s="211"/>
      <c r="Z140" s="329"/>
      <c r="AA140" s="330"/>
      <c r="AB140" s="328"/>
      <c r="AC140" s="211"/>
      <c r="AD140" s="329">
        <v>2</v>
      </c>
      <c r="AE140" s="211">
        <v>30</v>
      </c>
      <c r="AF140" s="329">
        <v>3</v>
      </c>
      <c r="AG140" s="330" t="s">
        <v>18</v>
      </c>
      <c r="AH140" s="328"/>
      <c r="AI140" s="211"/>
      <c r="AJ140" s="329">
        <v>2</v>
      </c>
      <c r="AK140" s="211">
        <v>30</v>
      </c>
      <c r="AL140" s="329">
        <v>3</v>
      </c>
      <c r="AM140" s="330" t="s">
        <v>18</v>
      </c>
      <c r="AN140" s="328"/>
      <c r="AO140" s="211"/>
      <c r="AP140" s="329">
        <v>2</v>
      </c>
      <c r="AQ140" s="211">
        <v>30</v>
      </c>
      <c r="AR140" s="329">
        <v>3</v>
      </c>
      <c r="AS140" s="330" t="s">
        <v>18</v>
      </c>
      <c r="AT140" s="328"/>
      <c r="AU140" s="211"/>
      <c r="AV140" s="329">
        <v>2</v>
      </c>
      <c r="AW140" s="211">
        <v>30</v>
      </c>
      <c r="AX140" s="329">
        <v>3</v>
      </c>
      <c r="AY140" s="330" t="s">
        <v>18</v>
      </c>
      <c r="AZ140" s="207"/>
      <c r="BA140" s="207"/>
      <c r="BB140" s="207"/>
      <c r="BC140" s="207"/>
      <c r="BD140" s="208"/>
      <c r="BE140" s="209"/>
    </row>
    <row r="141" spans="1:57" s="302" customFormat="1" ht="15.75" customHeight="1" x14ac:dyDescent="0.3">
      <c r="A141" s="303" t="s">
        <v>560</v>
      </c>
      <c r="B141" s="210" t="s">
        <v>28</v>
      </c>
      <c r="C141" s="321" t="s">
        <v>535</v>
      </c>
      <c r="D141" s="328"/>
      <c r="E141" s="211"/>
      <c r="F141" s="329"/>
      <c r="G141" s="211"/>
      <c r="H141" s="329"/>
      <c r="I141" s="330"/>
      <c r="J141" s="328"/>
      <c r="K141" s="211"/>
      <c r="L141" s="329"/>
      <c r="M141" s="211"/>
      <c r="N141" s="329"/>
      <c r="O141" s="330"/>
      <c r="P141" s="328"/>
      <c r="Q141" s="211"/>
      <c r="R141" s="329"/>
      <c r="S141" s="211"/>
      <c r="T141" s="329"/>
      <c r="U141" s="330"/>
      <c r="V141" s="328"/>
      <c r="W141" s="211"/>
      <c r="X141" s="329"/>
      <c r="Y141" s="211"/>
      <c r="Z141" s="329"/>
      <c r="AA141" s="330"/>
      <c r="AB141" s="328"/>
      <c r="AC141" s="211"/>
      <c r="AD141" s="329"/>
      <c r="AE141" s="211"/>
      <c r="AF141" s="329"/>
      <c r="AG141" s="330"/>
      <c r="AH141" s="328">
        <v>1</v>
      </c>
      <c r="AI141" s="211">
        <v>15</v>
      </c>
      <c r="AJ141" s="329"/>
      <c r="AK141" s="211"/>
      <c r="AL141" s="329">
        <v>3</v>
      </c>
      <c r="AM141" s="330" t="s">
        <v>53</v>
      </c>
      <c r="AN141" s="328"/>
      <c r="AO141" s="211"/>
      <c r="AP141" s="329"/>
      <c r="AQ141" s="211"/>
      <c r="AR141" s="329"/>
      <c r="AS141" s="330"/>
      <c r="AT141" s="328">
        <v>1</v>
      </c>
      <c r="AU141" s="211">
        <v>15</v>
      </c>
      <c r="AV141" s="329"/>
      <c r="AW141" s="211"/>
      <c r="AX141" s="329">
        <v>3</v>
      </c>
      <c r="AY141" s="330" t="s">
        <v>53</v>
      </c>
      <c r="AZ141" s="207"/>
      <c r="BA141" s="207"/>
      <c r="BB141" s="207"/>
      <c r="BC141" s="207"/>
      <c r="BD141" s="208"/>
      <c r="BE141" s="209"/>
    </row>
    <row r="142" spans="1:57" s="302" customFormat="1" ht="15.75" customHeight="1" x14ac:dyDescent="0.3">
      <c r="A142" s="303" t="s">
        <v>582</v>
      </c>
      <c r="B142" s="210" t="s">
        <v>28</v>
      </c>
      <c r="C142" s="321" t="s">
        <v>536</v>
      </c>
      <c r="D142" s="328"/>
      <c r="E142" s="211"/>
      <c r="F142" s="329"/>
      <c r="G142" s="211"/>
      <c r="H142" s="329"/>
      <c r="I142" s="330"/>
      <c r="J142" s="328"/>
      <c r="K142" s="211"/>
      <c r="L142" s="329"/>
      <c r="M142" s="211"/>
      <c r="N142" s="329"/>
      <c r="O142" s="330"/>
      <c r="P142" s="328"/>
      <c r="Q142" s="211"/>
      <c r="R142" s="329"/>
      <c r="S142" s="211"/>
      <c r="T142" s="329"/>
      <c r="U142" s="330"/>
      <c r="V142" s="328"/>
      <c r="W142" s="211"/>
      <c r="X142" s="329"/>
      <c r="Y142" s="211"/>
      <c r="Z142" s="329"/>
      <c r="AA142" s="330"/>
      <c r="AB142" s="328">
        <v>1</v>
      </c>
      <c r="AC142" s="211">
        <v>16</v>
      </c>
      <c r="AD142" s="329">
        <v>1</v>
      </c>
      <c r="AE142" s="211">
        <v>8</v>
      </c>
      <c r="AF142" s="329">
        <v>4</v>
      </c>
      <c r="AG142" s="330" t="s">
        <v>53</v>
      </c>
      <c r="AH142" s="328">
        <v>1</v>
      </c>
      <c r="AI142" s="211">
        <v>16</v>
      </c>
      <c r="AJ142" s="329">
        <v>1</v>
      </c>
      <c r="AK142" s="211">
        <v>8</v>
      </c>
      <c r="AL142" s="329">
        <v>4</v>
      </c>
      <c r="AM142" s="330" t="s">
        <v>53</v>
      </c>
      <c r="AN142" s="328">
        <v>1</v>
      </c>
      <c r="AO142" s="211">
        <v>16</v>
      </c>
      <c r="AP142" s="329">
        <v>1</v>
      </c>
      <c r="AQ142" s="211">
        <v>8</v>
      </c>
      <c r="AR142" s="329">
        <v>4</v>
      </c>
      <c r="AS142" s="330" t="s">
        <v>53</v>
      </c>
      <c r="AT142" s="328">
        <v>1</v>
      </c>
      <c r="AU142" s="211">
        <v>16</v>
      </c>
      <c r="AV142" s="329">
        <v>1</v>
      </c>
      <c r="AW142" s="211">
        <v>8</v>
      </c>
      <c r="AX142" s="329">
        <v>4</v>
      </c>
      <c r="AY142" s="330" t="s">
        <v>53</v>
      </c>
      <c r="AZ142" s="207"/>
      <c r="BA142" s="207"/>
      <c r="BB142" s="207"/>
      <c r="BC142" s="207"/>
      <c r="BD142" s="208"/>
      <c r="BE142" s="209"/>
    </row>
    <row r="143" spans="1:57" s="302" customFormat="1" ht="15.75" customHeight="1" x14ac:dyDescent="0.3">
      <c r="A143" s="303" t="s">
        <v>583</v>
      </c>
      <c r="B143" s="210" t="s">
        <v>28</v>
      </c>
      <c r="C143" s="321" t="s">
        <v>537</v>
      </c>
      <c r="D143" s="328"/>
      <c r="E143" s="211"/>
      <c r="F143" s="329"/>
      <c r="G143" s="211"/>
      <c r="H143" s="329"/>
      <c r="I143" s="330"/>
      <c r="J143" s="328"/>
      <c r="K143" s="211"/>
      <c r="L143" s="329"/>
      <c r="M143" s="211"/>
      <c r="N143" s="329"/>
      <c r="O143" s="330"/>
      <c r="P143" s="328"/>
      <c r="Q143" s="211"/>
      <c r="R143" s="329"/>
      <c r="S143" s="211"/>
      <c r="T143" s="329"/>
      <c r="U143" s="330"/>
      <c r="V143" s="328"/>
      <c r="W143" s="211"/>
      <c r="X143" s="329"/>
      <c r="Y143" s="211"/>
      <c r="Z143" s="329"/>
      <c r="AA143" s="330"/>
      <c r="AB143" s="328">
        <v>1</v>
      </c>
      <c r="AC143" s="211">
        <v>16</v>
      </c>
      <c r="AD143" s="329">
        <v>1</v>
      </c>
      <c r="AE143" s="211">
        <v>8</v>
      </c>
      <c r="AF143" s="329">
        <v>4</v>
      </c>
      <c r="AG143" s="330" t="s">
        <v>53</v>
      </c>
      <c r="AH143" s="328">
        <v>1</v>
      </c>
      <c r="AI143" s="211">
        <v>16</v>
      </c>
      <c r="AJ143" s="329">
        <v>1</v>
      </c>
      <c r="AK143" s="211">
        <v>8</v>
      </c>
      <c r="AL143" s="329">
        <v>4</v>
      </c>
      <c r="AM143" s="330" t="s">
        <v>53</v>
      </c>
      <c r="AN143" s="328">
        <v>1</v>
      </c>
      <c r="AO143" s="211">
        <v>16</v>
      </c>
      <c r="AP143" s="329">
        <v>1</v>
      </c>
      <c r="AQ143" s="211">
        <v>8</v>
      </c>
      <c r="AR143" s="329">
        <v>4</v>
      </c>
      <c r="AS143" s="330" t="s">
        <v>53</v>
      </c>
      <c r="AT143" s="328">
        <v>1</v>
      </c>
      <c r="AU143" s="211">
        <v>16</v>
      </c>
      <c r="AV143" s="329">
        <v>1</v>
      </c>
      <c r="AW143" s="211">
        <v>8</v>
      </c>
      <c r="AX143" s="329">
        <v>4</v>
      </c>
      <c r="AY143" s="330" t="s">
        <v>53</v>
      </c>
      <c r="AZ143" s="207"/>
      <c r="BA143" s="207"/>
      <c r="BB143" s="207"/>
      <c r="BC143" s="207"/>
      <c r="BD143" s="208"/>
      <c r="BE143" s="209"/>
    </row>
    <row r="144" spans="1:57" s="302" customFormat="1" ht="15.75" customHeight="1" x14ac:dyDescent="0.3">
      <c r="A144" s="303" t="s">
        <v>562</v>
      </c>
      <c r="B144" s="210" t="s">
        <v>28</v>
      </c>
      <c r="C144" s="321" t="s">
        <v>561</v>
      </c>
      <c r="D144" s="328"/>
      <c r="E144" s="211"/>
      <c r="F144" s="329"/>
      <c r="G144" s="211"/>
      <c r="H144" s="329"/>
      <c r="I144" s="330"/>
      <c r="J144" s="328"/>
      <c r="K144" s="211"/>
      <c r="L144" s="329"/>
      <c r="M144" s="211"/>
      <c r="N144" s="329"/>
      <c r="O144" s="330"/>
      <c r="P144" s="328"/>
      <c r="Q144" s="211"/>
      <c r="R144" s="329"/>
      <c r="S144" s="211"/>
      <c r="T144" s="329"/>
      <c r="U144" s="330"/>
      <c r="V144" s="328"/>
      <c r="W144" s="211"/>
      <c r="X144" s="329"/>
      <c r="Y144" s="211"/>
      <c r="Z144" s="329"/>
      <c r="AA144" s="330"/>
      <c r="AB144" s="328">
        <v>2</v>
      </c>
      <c r="AC144" s="211">
        <v>30</v>
      </c>
      <c r="AD144" s="329"/>
      <c r="AE144" s="211"/>
      <c r="AF144" s="329">
        <v>3</v>
      </c>
      <c r="AG144" s="330" t="s">
        <v>53</v>
      </c>
      <c r="AH144" s="328">
        <v>2</v>
      </c>
      <c r="AI144" s="211">
        <v>30</v>
      </c>
      <c r="AJ144" s="329"/>
      <c r="AK144" s="211"/>
      <c r="AL144" s="329">
        <v>3</v>
      </c>
      <c r="AM144" s="330" t="s">
        <v>53</v>
      </c>
      <c r="AN144" s="328">
        <v>2</v>
      </c>
      <c r="AO144" s="211">
        <v>30</v>
      </c>
      <c r="AP144" s="329"/>
      <c r="AQ144" s="211"/>
      <c r="AR144" s="329">
        <v>3</v>
      </c>
      <c r="AS144" s="330" t="s">
        <v>53</v>
      </c>
      <c r="AT144" s="328">
        <v>2</v>
      </c>
      <c r="AU144" s="211">
        <v>30</v>
      </c>
      <c r="AV144" s="329"/>
      <c r="AW144" s="211"/>
      <c r="AX144" s="329">
        <v>3</v>
      </c>
      <c r="AY144" s="330" t="s">
        <v>53</v>
      </c>
      <c r="AZ144" s="207"/>
      <c r="BA144" s="207"/>
      <c r="BB144" s="207"/>
      <c r="BC144" s="207"/>
      <c r="BD144" s="208"/>
      <c r="BE144" s="209"/>
    </row>
    <row r="145" spans="1:57" s="302" customFormat="1" ht="15.75" customHeight="1" x14ac:dyDescent="0.3">
      <c r="A145" s="331" t="s">
        <v>584</v>
      </c>
      <c r="B145" s="210" t="s">
        <v>28</v>
      </c>
      <c r="C145" s="321" t="s">
        <v>538</v>
      </c>
      <c r="D145" s="328"/>
      <c r="E145" s="211"/>
      <c r="F145" s="329"/>
      <c r="G145" s="211"/>
      <c r="H145" s="329"/>
      <c r="I145" s="330"/>
      <c r="J145" s="328"/>
      <c r="K145" s="211"/>
      <c r="L145" s="329"/>
      <c r="M145" s="211"/>
      <c r="N145" s="329"/>
      <c r="O145" s="330"/>
      <c r="P145" s="328"/>
      <c r="Q145" s="211"/>
      <c r="R145" s="329"/>
      <c r="S145" s="211"/>
      <c r="T145" s="329"/>
      <c r="U145" s="330"/>
      <c r="V145" s="328"/>
      <c r="W145" s="211"/>
      <c r="X145" s="329"/>
      <c r="Y145" s="211"/>
      <c r="Z145" s="329"/>
      <c r="AA145" s="330"/>
      <c r="AB145" s="328">
        <v>1</v>
      </c>
      <c r="AC145" s="211">
        <v>15</v>
      </c>
      <c r="AD145" s="329">
        <v>1</v>
      </c>
      <c r="AE145" s="211">
        <v>15</v>
      </c>
      <c r="AF145" s="329">
        <v>3</v>
      </c>
      <c r="AG145" s="330" t="s">
        <v>52</v>
      </c>
      <c r="AH145" s="328">
        <v>1</v>
      </c>
      <c r="AI145" s="211">
        <v>15</v>
      </c>
      <c r="AJ145" s="329">
        <v>1</v>
      </c>
      <c r="AK145" s="211">
        <v>15</v>
      </c>
      <c r="AL145" s="329">
        <v>3</v>
      </c>
      <c r="AM145" s="330" t="s">
        <v>52</v>
      </c>
      <c r="AN145" s="328">
        <v>1</v>
      </c>
      <c r="AO145" s="211">
        <v>15</v>
      </c>
      <c r="AP145" s="329">
        <v>1</v>
      </c>
      <c r="AQ145" s="211">
        <v>15</v>
      </c>
      <c r="AR145" s="329">
        <v>3</v>
      </c>
      <c r="AS145" s="330" t="s">
        <v>52</v>
      </c>
      <c r="AT145" s="328">
        <v>1</v>
      </c>
      <c r="AU145" s="211">
        <v>15</v>
      </c>
      <c r="AV145" s="329">
        <v>1</v>
      </c>
      <c r="AW145" s="211">
        <v>15</v>
      </c>
      <c r="AX145" s="329">
        <v>3</v>
      </c>
      <c r="AY145" s="330" t="s">
        <v>52</v>
      </c>
      <c r="AZ145" s="207"/>
      <c r="BA145" s="207"/>
      <c r="BB145" s="207"/>
      <c r="BC145" s="207"/>
      <c r="BD145" s="208"/>
      <c r="BE145" s="209"/>
    </row>
    <row r="146" spans="1:57" s="302" customFormat="1" ht="15.75" customHeight="1" x14ac:dyDescent="0.3">
      <c r="A146" s="303" t="s">
        <v>586</v>
      </c>
      <c r="B146" s="210" t="s">
        <v>28</v>
      </c>
      <c r="C146" s="321" t="s">
        <v>539</v>
      </c>
      <c r="D146" s="328"/>
      <c r="E146" s="211"/>
      <c r="F146" s="329"/>
      <c r="G146" s="211"/>
      <c r="H146" s="329"/>
      <c r="I146" s="330"/>
      <c r="J146" s="328"/>
      <c r="K146" s="211"/>
      <c r="L146" s="329"/>
      <c r="M146" s="211"/>
      <c r="N146" s="329"/>
      <c r="O146" s="330"/>
      <c r="P146" s="328"/>
      <c r="Q146" s="211"/>
      <c r="R146" s="329"/>
      <c r="S146" s="211"/>
      <c r="T146" s="329"/>
      <c r="U146" s="330"/>
      <c r="V146" s="328"/>
      <c r="W146" s="211"/>
      <c r="X146" s="329"/>
      <c r="Y146" s="211"/>
      <c r="Z146" s="329"/>
      <c r="AA146" s="330"/>
      <c r="AB146" s="328"/>
      <c r="AC146" s="211"/>
      <c r="AD146" s="329"/>
      <c r="AE146" s="211"/>
      <c r="AF146" s="329"/>
      <c r="AG146" s="330"/>
      <c r="AH146" s="328"/>
      <c r="AI146" s="211"/>
      <c r="AJ146" s="329">
        <v>2</v>
      </c>
      <c r="AK146" s="211">
        <v>30</v>
      </c>
      <c r="AL146" s="329">
        <v>3</v>
      </c>
      <c r="AM146" s="330" t="s">
        <v>18</v>
      </c>
      <c r="AN146" s="328"/>
      <c r="AO146" s="211"/>
      <c r="AP146" s="329"/>
      <c r="AQ146" s="211"/>
      <c r="AR146" s="329"/>
      <c r="AS146" s="330"/>
      <c r="AT146" s="328"/>
      <c r="AU146" s="211"/>
      <c r="AV146" s="329">
        <v>2</v>
      </c>
      <c r="AW146" s="211">
        <v>30</v>
      </c>
      <c r="AX146" s="329">
        <v>3</v>
      </c>
      <c r="AY146" s="330" t="s">
        <v>18</v>
      </c>
      <c r="AZ146" s="207"/>
      <c r="BA146" s="207"/>
      <c r="BB146" s="207"/>
      <c r="BC146" s="207"/>
      <c r="BD146" s="208"/>
      <c r="BE146" s="209"/>
    </row>
    <row r="147" spans="1:57" s="302" customFormat="1" ht="15.75" customHeight="1" x14ac:dyDescent="0.3">
      <c r="A147" s="303" t="s">
        <v>563</v>
      </c>
      <c r="B147" s="210" t="s">
        <v>28</v>
      </c>
      <c r="C147" s="321" t="s">
        <v>540</v>
      </c>
      <c r="D147" s="328"/>
      <c r="E147" s="211"/>
      <c r="F147" s="329"/>
      <c r="G147" s="211"/>
      <c r="H147" s="329"/>
      <c r="I147" s="330"/>
      <c r="J147" s="328"/>
      <c r="K147" s="211"/>
      <c r="L147" s="329"/>
      <c r="M147" s="211"/>
      <c r="N147" s="329"/>
      <c r="O147" s="330"/>
      <c r="P147" s="328"/>
      <c r="Q147" s="211"/>
      <c r="R147" s="329"/>
      <c r="S147" s="211"/>
      <c r="T147" s="329"/>
      <c r="U147" s="330"/>
      <c r="V147" s="328"/>
      <c r="W147" s="211"/>
      <c r="X147" s="329"/>
      <c r="Y147" s="211"/>
      <c r="Z147" s="329"/>
      <c r="AA147" s="330"/>
      <c r="AB147" s="328"/>
      <c r="AC147" s="211"/>
      <c r="AD147" s="329">
        <v>2</v>
      </c>
      <c r="AE147" s="211">
        <v>20</v>
      </c>
      <c r="AF147" s="329">
        <v>3</v>
      </c>
      <c r="AG147" s="330" t="s">
        <v>18</v>
      </c>
      <c r="AH147" s="328"/>
      <c r="AI147" s="211"/>
      <c r="AJ147" s="329"/>
      <c r="AK147" s="211"/>
      <c r="AL147" s="329"/>
      <c r="AM147" s="330"/>
      <c r="AN147" s="328"/>
      <c r="AO147" s="211"/>
      <c r="AP147" s="329">
        <v>2</v>
      </c>
      <c r="AQ147" s="211">
        <v>30</v>
      </c>
      <c r="AR147" s="329">
        <v>3</v>
      </c>
      <c r="AS147" s="330" t="s">
        <v>18</v>
      </c>
      <c r="AT147" s="328"/>
      <c r="AU147" s="211"/>
      <c r="AV147" s="329"/>
      <c r="AW147" s="211"/>
      <c r="AX147" s="329"/>
      <c r="AY147" s="330"/>
      <c r="AZ147" s="207"/>
      <c r="BA147" s="207"/>
      <c r="BB147" s="207"/>
      <c r="BC147" s="207"/>
      <c r="BD147" s="208"/>
      <c r="BE147" s="209"/>
    </row>
    <row r="148" spans="1:57" s="302" customFormat="1" ht="15.75" customHeight="1" x14ac:dyDescent="0.3">
      <c r="A148" s="303" t="s">
        <v>587</v>
      </c>
      <c r="B148" s="210" t="s">
        <v>28</v>
      </c>
      <c r="C148" s="321" t="s">
        <v>541</v>
      </c>
      <c r="D148" s="328"/>
      <c r="E148" s="211"/>
      <c r="F148" s="329"/>
      <c r="G148" s="211"/>
      <c r="H148" s="329"/>
      <c r="I148" s="330"/>
      <c r="J148" s="328"/>
      <c r="K148" s="211"/>
      <c r="L148" s="329"/>
      <c r="M148" s="211"/>
      <c r="N148" s="329"/>
      <c r="O148" s="330"/>
      <c r="P148" s="328"/>
      <c r="Q148" s="211"/>
      <c r="R148" s="329"/>
      <c r="S148" s="211"/>
      <c r="T148" s="329"/>
      <c r="U148" s="330"/>
      <c r="V148" s="328"/>
      <c r="W148" s="211"/>
      <c r="X148" s="329"/>
      <c r="Y148" s="211"/>
      <c r="Z148" s="329"/>
      <c r="AA148" s="330"/>
      <c r="AB148" s="328"/>
      <c r="AC148" s="211"/>
      <c r="AD148" s="329"/>
      <c r="AE148" s="211"/>
      <c r="AF148" s="329"/>
      <c r="AG148" s="330"/>
      <c r="AH148" s="328"/>
      <c r="AI148" s="211"/>
      <c r="AJ148" s="329">
        <v>2</v>
      </c>
      <c r="AK148" s="211">
        <v>30</v>
      </c>
      <c r="AL148" s="329">
        <v>3</v>
      </c>
      <c r="AM148" s="330" t="s">
        <v>18</v>
      </c>
      <c r="AN148" s="328"/>
      <c r="AO148" s="211"/>
      <c r="AP148" s="329"/>
      <c r="AQ148" s="211"/>
      <c r="AR148" s="329"/>
      <c r="AS148" s="330"/>
      <c r="AT148" s="328"/>
      <c r="AU148" s="211"/>
      <c r="AV148" s="329">
        <v>2</v>
      </c>
      <c r="AW148" s="211">
        <v>30</v>
      </c>
      <c r="AX148" s="329">
        <v>3</v>
      </c>
      <c r="AY148" s="330" t="s">
        <v>18</v>
      </c>
      <c r="AZ148" s="207"/>
      <c r="BA148" s="207"/>
      <c r="BB148" s="207"/>
      <c r="BC148" s="207"/>
      <c r="BD148" s="208"/>
      <c r="BE148" s="209"/>
    </row>
    <row r="149" spans="1:57" s="302" customFormat="1" ht="15.75" customHeight="1" x14ac:dyDescent="0.3">
      <c r="A149" s="303" t="s">
        <v>564</v>
      </c>
      <c r="B149" s="210" t="s">
        <v>28</v>
      </c>
      <c r="C149" s="321" t="s">
        <v>542</v>
      </c>
      <c r="D149" s="328"/>
      <c r="E149" s="211"/>
      <c r="F149" s="329"/>
      <c r="G149" s="211"/>
      <c r="H149" s="329"/>
      <c r="I149" s="330"/>
      <c r="J149" s="328"/>
      <c r="K149" s="211"/>
      <c r="L149" s="329"/>
      <c r="M149" s="211"/>
      <c r="N149" s="329"/>
      <c r="O149" s="330"/>
      <c r="P149" s="328"/>
      <c r="Q149" s="211"/>
      <c r="R149" s="329"/>
      <c r="S149" s="211"/>
      <c r="T149" s="329"/>
      <c r="U149" s="330"/>
      <c r="V149" s="328"/>
      <c r="W149" s="211"/>
      <c r="X149" s="329"/>
      <c r="Y149" s="211"/>
      <c r="Z149" s="329"/>
      <c r="AA149" s="330"/>
      <c r="AB149" s="328">
        <v>1</v>
      </c>
      <c r="AC149" s="211">
        <v>15</v>
      </c>
      <c r="AD149" s="329">
        <v>1</v>
      </c>
      <c r="AE149" s="211">
        <v>15</v>
      </c>
      <c r="AF149" s="329">
        <v>3</v>
      </c>
      <c r="AG149" s="330" t="s">
        <v>18</v>
      </c>
      <c r="AH149" s="328"/>
      <c r="AI149" s="211"/>
      <c r="AJ149" s="329"/>
      <c r="AK149" s="211"/>
      <c r="AL149" s="329"/>
      <c r="AM149" s="330"/>
      <c r="AN149" s="328">
        <v>1</v>
      </c>
      <c r="AO149" s="211">
        <v>15</v>
      </c>
      <c r="AP149" s="329">
        <v>1</v>
      </c>
      <c r="AQ149" s="211">
        <v>15</v>
      </c>
      <c r="AR149" s="329">
        <v>3</v>
      </c>
      <c r="AS149" s="330" t="s">
        <v>18</v>
      </c>
      <c r="AT149" s="328"/>
      <c r="AU149" s="211"/>
      <c r="AV149" s="329"/>
      <c r="AW149" s="211"/>
      <c r="AX149" s="329"/>
      <c r="AY149" s="330"/>
      <c r="AZ149" s="207"/>
      <c r="BA149" s="207"/>
      <c r="BB149" s="207"/>
      <c r="BC149" s="207"/>
      <c r="BD149" s="208"/>
      <c r="BE149" s="209"/>
    </row>
    <row r="150" spans="1:57" s="302" customFormat="1" ht="15.75" customHeight="1" x14ac:dyDescent="0.3">
      <c r="A150" s="303" t="s">
        <v>565</v>
      </c>
      <c r="B150" s="210" t="s">
        <v>28</v>
      </c>
      <c r="C150" s="321" t="s">
        <v>552</v>
      </c>
      <c r="D150" s="328"/>
      <c r="E150" s="211"/>
      <c r="F150" s="329"/>
      <c r="G150" s="211"/>
      <c r="H150" s="329"/>
      <c r="I150" s="330"/>
      <c r="J150" s="328"/>
      <c r="K150" s="211"/>
      <c r="L150" s="329"/>
      <c r="M150" s="211"/>
      <c r="N150" s="329"/>
      <c r="O150" s="330"/>
      <c r="P150" s="328"/>
      <c r="Q150" s="211"/>
      <c r="R150" s="329"/>
      <c r="S150" s="211"/>
      <c r="T150" s="329"/>
      <c r="U150" s="330"/>
      <c r="V150" s="328"/>
      <c r="W150" s="211"/>
      <c r="X150" s="329"/>
      <c r="Y150" s="211"/>
      <c r="Z150" s="329"/>
      <c r="AA150" s="330"/>
      <c r="AB150" s="328">
        <v>1</v>
      </c>
      <c r="AC150" s="211">
        <v>15</v>
      </c>
      <c r="AD150" s="329">
        <v>1</v>
      </c>
      <c r="AE150" s="211">
        <v>15</v>
      </c>
      <c r="AF150" s="329">
        <v>3</v>
      </c>
      <c r="AG150" s="330" t="s">
        <v>18</v>
      </c>
      <c r="AH150" s="328"/>
      <c r="AI150" s="211"/>
      <c r="AJ150" s="329"/>
      <c r="AK150" s="211"/>
      <c r="AL150" s="329"/>
      <c r="AM150" s="330"/>
      <c r="AN150" s="328">
        <v>1</v>
      </c>
      <c r="AO150" s="211">
        <v>15</v>
      </c>
      <c r="AP150" s="329">
        <v>1</v>
      </c>
      <c r="AQ150" s="211">
        <v>15</v>
      </c>
      <c r="AR150" s="329">
        <v>3</v>
      </c>
      <c r="AS150" s="330" t="s">
        <v>18</v>
      </c>
      <c r="AT150" s="328"/>
      <c r="AU150" s="211"/>
      <c r="AV150" s="329"/>
      <c r="AW150" s="211"/>
      <c r="AX150" s="329"/>
      <c r="AY150" s="330"/>
      <c r="AZ150" s="207"/>
      <c r="BA150" s="207"/>
      <c r="BB150" s="207"/>
      <c r="BC150" s="207"/>
      <c r="BD150" s="208"/>
      <c r="BE150" s="209"/>
    </row>
    <row r="151" spans="1:57" s="302" customFormat="1" ht="15.75" customHeight="1" x14ac:dyDescent="0.3">
      <c r="A151" s="332" t="s">
        <v>566</v>
      </c>
      <c r="B151" s="210" t="s">
        <v>28</v>
      </c>
      <c r="C151" s="321" t="s">
        <v>543</v>
      </c>
      <c r="D151" s="328"/>
      <c r="E151" s="211"/>
      <c r="F151" s="329"/>
      <c r="G151" s="211"/>
      <c r="H151" s="329"/>
      <c r="I151" s="330"/>
      <c r="J151" s="328"/>
      <c r="K151" s="211"/>
      <c r="L151" s="329"/>
      <c r="M151" s="211"/>
      <c r="N151" s="329"/>
      <c r="O151" s="330"/>
      <c r="P151" s="328"/>
      <c r="Q151" s="211"/>
      <c r="R151" s="329"/>
      <c r="S151" s="211"/>
      <c r="T151" s="329"/>
      <c r="U151" s="330"/>
      <c r="V151" s="328"/>
      <c r="W151" s="211"/>
      <c r="X151" s="329"/>
      <c r="Y151" s="211"/>
      <c r="Z151" s="329"/>
      <c r="AA151" s="330"/>
      <c r="AB151" s="328"/>
      <c r="AC151" s="211"/>
      <c r="AD151" s="329"/>
      <c r="AE151" s="211"/>
      <c r="AF151" s="329"/>
      <c r="AG151" s="330"/>
      <c r="AH151" s="328"/>
      <c r="AI151" s="211"/>
      <c r="AJ151" s="329">
        <v>2</v>
      </c>
      <c r="AK151" s="211">
        <v>30</v>
      </c>
      <c r="AL151" s="329">
        <v>3</v>
      </c>
      <c r="AM151" s="330" t="s">
        <v>18</v>
      </c>
      <c r="AN151" s="328"/>
      <c r="AO151" s="211"/>
      <c r="AP151" s="329"/>
      <c r="AQ151" s="211"/>
      <c r="AR151" s="329"/>
      <c r="AS151" s="330"/>
      <c r="AT151" s="328"/>
      <c r="AU151" s="211"/>
      <c r="AV151" s="329">
        <v>2</v>
      </c>
      <c r="AW151" s="211">
        <v>30</v>
      </c>
      <c r="AX151" s="329">
        <v>3</v>
      </c>
      <c r="AY151" s="330" t="s">
        <v>18</v>
      </c>
      <c r="AZ151" s="207"/>
      <c r="BA151" s="207"/>
      <c r="BB151" s="207"/>
      <c r="BC151" s="207"/>
      <c r="BD151" s="208"/>
      <c r="BE151" s="209"/>
    </row>
    <row r="152" spans="1:57" s="302" customFormat="1" ht="15.75" customHeight="1" x14ac:dyDescent="0.3">
      <c r="A152" s="303" t="s">
        <v>567</v>
      </c>
      <c r="B152" s="210" t="s">
        <v>28</v>
      </c>
      <c r="C152" s="321" t="s">
        <v>544</v>
      </c>
      <c r="D152" s="328"/>
      <c r="E152" s="211"/>
      <c r="F152" s="329"/>
      <c r="G152" s="211"/>
      <c r="H152" s="329"/>
      <c r="I152" s="330"/>
      <c r="J152" s="328"/>
      <c r="K152" s="211"/>
      <c r="L152" s="329"/>
      <c r="M152" s="211"/>
      <c r="N152" s="329"/>
      <c r="O152" s="330"/>
      <c r="P152" s="328"/>
      <c r="Q152" s="211"/>
      <c r="R152" s="329"/>
      <c r="S152" s="211"/>
      <c r="T152" s="329"/>
      <c r="U152" s="330"/>
      <c r="V152" s="328"/>
      <c r="W152" s="211"/>
      <c r="X152" s="329"/>
      <c r="Y152" s="211"/>
      <c r="Z152" s="329"/>
      <c r="AA152" s="330"/>
      <c r="AB152" s="328">
        <v>1</v>
      </c>
      <c r="AC152" s="211">
        <v>15</v>
      </c>
      <c r="AD152" s="329">
        <v>1</v>
      </c>
      <c r="AE152" s="211">
        <v>15</v>
      </c>
      <c r="AF152" s="329">
        <v>3</v>
      </c>
      <c r="AG152" s="330" t="s">
        <v>18</v>
      </c>
      <c r="AH152" s="328">
        <v>1</v>
      </c>
      <c r="AI152" s="211">
        <v>15</v>
      </c>
      <c r="AJ152" s="329">
        <v>1</v>
      </c>
      <c r="AK152" s="211">
        <v>15</v>
      </c>
      <c r="AL152" s="329">
        <v>3</v>
      </c>
      <c r="AM152" s="330" t="s">
        <v>18</v>
      </c>
      <c r="AN152" s="328">
        <v>1</v>
      </c>
      <c r="AO152" s="211">
        <v>15</v>
      </c>
      <c r="AP152" s="329">
        <v>1</v>
      </c>
      <c r="AQ152" s="211">
        <v>15</v>
      </c>
      <c r="AR152" s="329">
        <v>3</v>
      </c>
      <c r="AS152" s="330" t="s">
        <v>18</v>
      </c>
      <c r="AT152" s="328">
        <v>1</v>
      </c>
      <c r="AU152" s="211">
        <v>15</v>
      </c>
      <c r="AV152" s="329">
        <v>1</v>
      </c>
      <c r="AW152" s="211">
        <v>15</v>
      </c>
      <c r="AX152" s="329">
        <v>3</v>
      </c>
      <c r="AY152" s="330" t="s">
        <v>18</v>
      </c>
      <c r="AZ152" s="207"/>
      <c r="BA152" s="207"/>
      <c r="BB152" s="207"/>
      <c r="BC152" s="207"/>
      <c r="BD152" s="208"/>
      <c r="BE152" s="209"/>
    </row>
    <row r="153" spans="1:57" s="302" customFormat="1" ht="15.75" customHeight="1" x14ac:dyDescent="0.3">
      <c r="A153" s="303" t="s">
        <v>568</v>
      </c>
      <c r="B153" s="210" t="s">
        <v>28</v>
      </c>
      <c r="C153" s="321" t="s">
        <v>545</v>
      </c>
      <c r="D153" s="328"/>
      <c r="E153" s="211"/>
      <c r="F153" s="329"/>
      <c r="G153" s="211"/>
      <c r="H153" s="329"/>
      <c r="I153" s="330"/>
      <c r="J153" s="328"/>
      <c r="K153" s="211"/>
      <c r="L153" s="329"/>
      <c r="M153" s="211"/>
      <c r="N153" s="329"/>
      <c r="O153" s="330"/>
      <c r="P153" s="328"/>
      <c r="Q153" s="211"/>
      <c r="R153" s="329"/>
      <c r="S153" s="211"/>
      <c r="T153" s="329"/>
      <c r="U153" s="330"/>
      <c r="V153" s="328"/>
      <c r="W153" s="211"/>
      <c r="X153" s="329"/>
      <c r="Y153" s="211"/>
      <c r="Z153" s="329"/>
      <c r="AA153" s="330"/>
      <c r="AB153" s="328">
        <v>1</v>
      </c>
      <c r="AC153" s="211">
        <v>10</v>
      </c>
      <c r="AD153" s="329">
        <v>1</v>
      </c>
      <c r="AE153" s="211">
        <v>20</v>
      </c>
      <c r="AF153" s="329">
        <v>3</v>
      </c>
      <c r="AG153" s="330" t="s">
        <v>18</v>
      </c>
      <c r="AH153" s="328">
        <v>1</v>
      </c>
      <c r="AI153" s="211">
        <v>10</v>
      </c>
      <c r="AJ153" s="329">
        <v>1</v>
      </c>
      <c r="AK153" s="211">
        <v>20</v>
      </c>
      <c r="AL153" s="329">
        <v>3</v>
      </c>
      <c r="AM153" s="330" t="s">
        <v>18</v>
      </c>
      <c r="AN153" s="328">
        <v>1</v>
      </c>
      <c r="AO153" s="211">
        <v>10</v>
      </c>
      <c r="AP153" s="329">
        <v>1</v>
      </c>
      <c r="AQ153" s="211">
        <v>20</v>
      </c>
      <c r="AR153" s="329">
        <v>3</v>
      </c>
      <c r="AS153" s="330" t="s">
        <v>18</v>
      </c>
      <c r="AT153" s="328">
        <v>1</v>
      </c>
      <c r="AU153" s="211">
        <v>10</v>
      </c>
      <c r="AV153" s="329">
        <v>1</v>
      </c>
      <c r="AW153" s="211">
        <v>20</v>
      </c>
      <c r="AX153" s="329">
        <v>3</v>
      </c>
      <c r="AY153" s="330" t="s">
        <v>18</v>
      </c>
      <c r="AZ153" s="207"/>
      <c r="BA153" s="207"/>
      <c r="BB153" s="207"/>
      <c r="BC153" s="207"/>
      <c r="BD153" s="208"/>
      <c r="BE153" s="209"/>
    </row>
    <row r="154" spans="1:57" s="302" customFormat="1" ht="15.75" customHeight="1" x14ac:dyDescent="0.3">
      <c r="A154" s="303" t="s">
        <v>569</v>
      </c>
      <c r="B154" s="210" t="s">
        <v>28</v>
      </c>
      <c r="C154" s="321" t="s">
        <v>546</v>
      </c>
      <c r="D154" s="328"/>
      <c r="E154" s="211"/>
      <c r="F154" s="329"/>
      <c r="G154" s="211"/>
      <c r="H154" s="329"/>
      <c r="I154" s="330"/>
      <c r="J154" s="328"/>
      <c r="K154" s="211"/>
      <c r="L154" s="329"/>
      <c r="M154" s="211"/>
      <c r="N154" s="329"/>
      <c r="O154" s="330"/>
      <c r="P154" s="328"/>
      <c r="Q154" s="211"/>
      <c r="R154" s="329"/>
      <c r="S154" s="211"/>
      <c r="T154" s="329"/>
      <c r="U154" s="330"/>
      <c r="V154" s="328"/>
      <c r="W154" s="211"/>
      <c r="X154" s="329"/>
      <c r="Y154" s="211"/>
      <c r="Z154" s="329"/>
      <c r="AA154" s="330"/>
      <c r="AB154" s="328"/>
      <c r="AC154" s="211"/>
      <c r="AD154" s="329"/>
      <c r="AE154" s="211"/>
      <c r="AF154" s="329"/>
      <c r="AG154" s="330"/>
      <c r="AH154" s="328"/>
      <c r="AI154" s="211"/>
      <c r="AJ154" s="329"/>
      <c r="AK154" s="211"/>
      <c r="AL154" s="329"/>
      <c r="AM154" s="330"/>
      <c r="AN154" s="328">
        <v>1</v>
      </c>
      <c r="AO154" s="211">
        <v>15</v>
      </c>
      <c r="AP154" s="329">
        <v>1</v>
      </c>
      <c r="AQ154" s="211">
        <v>15</v>
      </c>
      <c r="AR154" s="329">
        <v>3</v>
      </c>
      <c r="AS154" s="330" t="s">
        <v>18</v>
      </c>
      <c r="AT154" s="328">
        <v>1</v>
      </c>
      <c r="AU154" s="211">
        <v>15</v>
      </c>
      <c r="AV154" s="329">
        <v>1</v>
      </c>
      <c r="AW154" s="211">
        <v>15</v>
      </c>
      <c r="AX154" s="329">
        <v>3</v>
      </c>
      <c r="AY154" s="330" t="s">
        <v>18</v>
      </c>
      <c r="AZ154" s="207"/>
      <c r="BA154" s="207"/>
      <c r="BB154" s="207"/>
      <c r="BC154" s="207"/>
      <c r="BD154" s="208"/>
      <c r="BE154" s="209"/>
    </row>
    <row r="155" spans="1:57" s="302" customFormat="1" ht="15.75" customHeight="1" x14ac:dyDescent="0.3">
      <c r="A155" s="303" t="s">
        <v>570</v>
      </c>
      <c r="B155" s="210" t="s">
        <v>28</v>
      </c>
      <c r="C155" s="321" t="s">
        <v>353</v>
      </c>
      <c r="D155" s="328"/>
      <c r="E155" s="211"/>
      <c r="F155" s="329"/>
      <c r="G155" s="211"/>
      <c r="H155" s="329"/>
      <c r="I155" s="330"/>
      <c r="J155" s="328"/>
      <c r="K155" s="211"/>
      <c r="L155" s="329"/>
      <c r="M155" s="211"/>
      <c r="N155" s="329"/>
      <c r="O155" s="330"/>
      <c r="P155" s="328"/>
      <c r="Q155" s="211"/>
      <c r="R155" s="329"/>
      <c r="S155" s="211"/>
      <c r="T155" s="329"/>
      <c r="U155" s="330"/>
      <c r="V155" s="328"/>
      <c r="W155" s="211"/>
      <c r="X155" s="329">
        <v>1</v>
      </c>
      <c r="Y155" s="211">
        <v>15</v>
      </c>
      <c r="Z155" s="329">
        <v>3</v>
      </c>
      <c r="AA155" s="330" t="s">
        <v>52</v>
      </c>
      <c r="AB155" s="328"/>
      <c r="AC155" s="211"/>
      <c r="AD155" s="329"/>
      <c r="AE155" s="211"/>
      <c r="AF155" s="329"/>
      <c r="AG155" s="330"/>
      <c r="AH155" s="328"/>
      <c r="AI155" s="211"/>
      <c r="AJ155" s="329"/>
      <c r="AK155" s="211"/>
      <c r="AL155" s="329"/>
      <c r="AM155" s="330"/>
      <c r="AN155" s="328"/>
      <c r="AO155" s="211"/>
      <c r="AP155" s="329"/>
      <c r="AQ155" s="211"/>
      <c r="AR155" s="329"/>
      <c r="AS155" s="330"/>
      <c r="AT155" s="328"/>
      <c r="AU155" s="211"/>
      <c r="AV155" s="329"/>
      <c r="AW155" s="211"/>
      <c r="AX155" s="329"/>
      <c r="AY155" s="330"/>
      <c r="AZ155" s="207"/>
      <c r="BA155" s="207"/>
      <c r="BB155" s="207"/>
      <c r="BC155" s="207"/>
      <c r="BD155" s="208"/>
      <c r="BE155" s="209"/>
    </row>
    <row r="156" spans="1:57" s="302" customFormat="1" ht="15.75" customHeight="1" x14ac:dyDescent="0.3">
      <c r="A156" s="303" t="s">
        <v>571</v>
      </c>
      <c r="B156" s="210" t="s">
        <v>28</v>
      </c>
      <c r="C156" s="321" t="s">
        <v>547</v>
      </c>
      <c r="D156" s="328"/>
      <c r="E156" s="211"/>
      <c r="F156" s="329"/>
      <c r="G156" s="211"/>
      <c r="H156" s="329"/>
      <c r="I156" s="330"/>
      <c r="J156" s="328"/>
      <c r="K156" s="211"/>
      <c r="L156" s="329"/>
      <c r="M156" s="211"/>
      <c r="N156" s="329"/>
      <c r="O156" s="330"/>
      <c r="P156" s="328"/>
      <c r="Q156" s="211"/>
      <c r="R156" s="329"/>
      <c r="S156" s="211"/>
      <c r="T156" s="329"/>
      <c r="U156" s="330"/>
      <c r="V156" s="328"/>
      <c r="W156" s="211"/>
      <c r="X156" s="329"/>
      <c r="Y156" s="211"/>
      <c r="Z156" s="329"/>
      <c r="AA156" s="330"/>
      <c r="AB156" s="328"/>
      <c r="AC156" s="211"/>
      <c r="AD156" s="329">
        <v>1</v>
      </c>
      <c r="AE156" s="211">
        <v>15</v>
      </c>
      <c r="AF156" s="329">
        <v>2</v>
      </c>
      <c r="AG156" s="330" t="s">
        <v>53</v>
      </c>
      <c r="AH156" s="328"/>
      <c r="AI156" s="211"/>
      <c r="AJ156" s="329"/>
      <c r="AK156" s="211"/>
      <c r="AL156" s="329"/>
      <c r="AM156" s="330"/>
      <c r="AN156" s="328"/>
      <c r="AO156" s="211"/>
      <c r="AP156" s="329"/>
      <c r="AQ156" s="211"/>
      <c r="AR156" s="329"/>
      <c r="AS156" s="330"/>
      <c r="AT156" s="328"/>
      <c r="AU156" s="211"/>
      <c r="AV156" s="329"/>
      <c r="AW156" s="211"/>
      <c r="AX156" s="329"/>
      <c r="AY156" s="330"/>
      <c r="AZ156" s="207"/>
      <c r="BA156" s="207"/>
      <c r="BB156" s="207"/>
      <c r="BC156" s="207"/>
      <c r="BD156" s="208"/>
      <c r="BE156" s="209"/>
    </row>
    <row r="157" spans="1:57" s="302" customFormat="1" ht="15.75" customHeight="1" x14ac:dyDescent="0.3">
      <c r="A157" s="303" t="s">
        <v>572</v>
      </c>
      <c r="B157" s="210" t="s">
        <v>28</v>
      </c>
      <c r="C157" s="321" t="s">
        <v>548</v>
      </c>
      <c r="D157" s="328"/>
      <c r="E157" s="211"/>
      <c r="F157" s="329"/>
      <c r="G157" s="211"/>
      <c r="H157" s="329"/>
      <c r="I157" s="330"/>
      <c r="J157" s="328"/>
      <c r="K157" s="211"/>
      <c r="L157" s="329"/>
      <c r="M157" s="211"/>
      <c r="N157" s="329"/>
      <c r="O157" s="330"/>
      <c r="P157" s="328"/>
      <c r="Q157" s="211"/>
      <c r="R157" s="329"/>
      <c r="S157" s="211"/>
      <c r="T157" s="329"/>
      <c r="U157" s="330"/>
      <c r="V157" s="328"/>
      <c r="W157" s="211"/>
      <c r="X157" s="329"/>
      <c r="Y157" s="211"/>
      <c r="Z157" s="329"/>
      <c r="AA157" s="330"/>
      <c r="AB157" s="328">
        <v>2</v>
      </c>
      <c r="AC157" s="211">
        <v>30</v>
      </c>
      <c r="AD157" s="329"/>
      <c r="AE157" s="211"/>
      <c r="AF157" s="329">
        <v>3</v>
      </c>
      <c r="AG157" s="330" t="s">
        <v>53</v>
      </c>
      <c r="AH157" s="328">
        <v>2</v>
      </c>
      <c r="AI157" s="211">
        <v>30</v>
      </c>
      <c r="AJ157" s="329"/>
      <c r="AK157" s="211"/>
      <c r="AL157" s="329">
        <v>3</v>
      </c>
      <c r="AM157" s="330" t="s">
        <v>53</v>
      </c>
      <c r="AN157" s="328">
        <v>2</v>
      </c>
      <c r="AO157" s="211">
        <v>30</v>
      </c>
      <c r="AP157" s="329"/>
      <c r="AQ157" s="211"/>
      <c r="AR157" s="329">
        <v>3</v>
      </c>
      <c r="AS157" s="330" t="s">
        <v>53</v>
      </c>
      <c r="AT157" s="328">
        <v>2</v>
      </c>
      <c r="AU157" s="211">
        <v>30</v>
      </c>
      <c r="AV157" s="329"/>
      <c r="AW157" s="211"/>
      <c r="AX157" s="329">
        <v>3</v>
      </c>
      <c r="AY157" s="330" t="s">
        <v>53</v>
      </c>
      <c r="AZ157" s="207"/>
      <c r="BA157" s="207"/>
      <c r="BB157" s="207"/>
      <c r="BC157" s="207"/>
      <c r="BD157" s="208"/>
      <c r="BE157" s="209"/>
    </row>
    <row r="158" spans="1:57" s="302" customFormat="1" ht="15.75" customHeight="1" x14ac:dyDescent="0.3">
      <c r="A158" s="303" t="s">
        <v>573</v>
      </c>
      <c r="B158" s="210" t="s">
        <v>28</v>
      </c>
      <c r="C158" s="321" t="s">
        <v>549</v>
      </c>
      <c r="D158" s="328"/>
      <c r="E158" s="211"/>
      <c r="F158" s="329"/>
      <c r="G158" s="211"/>
      <c r="H158" s="329"/>
      <c r="I158" s="330"/>
      <c r="J158" s="328"/>
      <c r="K158" s="211"/>
      <c r="L158" s="329"/>
      <c r="M158" s="211"/>
      <c r="N158" s="329"/>
      <c r="O158" s="330"/>
      <c r="P158" s="328"/>
      <c r="Q158" s="211"/>
      <c r="R158" s="329"/>
      <c r="S158" s="211"/>
      <c r="T158" s="329"/>
      <c r="U158" s="330"/>
      <c r="V158" s="328"/>
      <c r="W158" s="211"/>
      <c r="X158" s="329"/>
      <c r="Y158" s="211"/>
      <c r="Z158" s="329"/>
      <c r="AA158" s="330"/>
      <c r="AB158" s="328">
        <v>2</v>
      </c>
      <c r="AC158" s="211">
        <v>30</v>
      </c>
      <c r="AD158" s="329"/>
      <c r="AE158" s="211"/>
      <c r="AF158" s="329">
        <v>3</v>
      </c>
      <c r="AG158" s="330" t="s">
        <v>17</v>
      </c>
      <c r="AH158" s="328">
        <v>2</v>
      </c>
      <c r="AI158" s="211">
        <v>30</v>
      </c>
      <c r="AJ158" s="329"/>
      <c r="AK158" s="211"/>
      <c r="AL158" s="329">
        <v>3</v>
      </c>
      <c r="AM158" s="330" t="s">
        <v>17</v>
      </c>
      <c r="AN158" s="328">
        <v>2</v>
      </c>
      <c r="AO158" s="211">
        <v>30</v>
      </c>
      <c r="AP158" s="329"/>
      <c r="AQ158" s="211"/>
      <c r="AR158" s="329">
        <v>3</v>
      </c>
      <c r="AS158" s="330" t="s">
        <v>17</v>
      </c>
      <c r="AT158" s="328">
        <v>2</v>
      </c>
      <c r="AU158" s="211">
        <v>30</v>
      </c>
      <c r="AV158" s="329"/>
      <c r="AW158" s="211"/>
      <c r="AX158" s="329">
        <v>3</v>
      </c>
      <c r="AY158" s="330" t="s">
        <v>17</v>
      </c>
      <c r="AZ158" s="207"/>
      <c r="BA158" s="207"/>
      <c r="BB158" s="207"/>
      <c r="BC158" s="207"/>
      <c r="BD158" s="208"/>
      <c r="BE158" s="209"/>
    </row>
    <row r="159" spans="1:57" s="302" customFormat="1" ht="15.75" customHeight="1" x14ac:dyDescent="0.3">
      <c r="A159" s="303" t="s">
        <v>574</v>
      </c>
      <c r="B159" s="210" t="s">
        <v>28</v>
      </c>
      <c r="C159" s="321" t="s">
        <v>550</v>
      </c>
      <c r="D159" s="328"/>
      <c r="E159" s="211"/>
      <c r="F159" s="329"/>
      <c r="G159" s="211"/>
      <c r="H159" s="329"/>
      <c r="I159" s="330"/>
      <c r="J159" s="328"/>
      <c r="K159" s="211"/>
      <c r="L159" s="329"/>
      <c r="M159" s="211"/>
      <c r="N159" s="329"/>
      <c r="O159" s="330"/>
      <c r="P159" s="328"/>
      <c r="Q159" s="211"/>
      <c r="R159" s="329"/>
      <c r="S159" s="211"/>
      <c r="T159" s="329"/>
      <c r="U159" s="330"/>
      <c r="V159" s="328"/>
      <c r="W159" s="211"/>
      <c r="X159" s="329"/>
      <c r="Y159" s="211"/>
      <c r="Z159" s="329"/>
      <c r="AA159" s="330"/>
      <c r="AB159" s="328"/>
      <c r="AC159" s="211"/>
      <c r="AD159" s="329"/>
      <c r="AE159" s="211"/>
      <c r="AF159" s="329"/>
      <c r="AG159" s="330"/>
      <c r="AH159" s="328">
        <v>2</v>
      </c>
      <c r="AI159" s="211">
        <v>30</v>
      </c>
      <c r="AJ159" s="329"/>
      <c r="AK159" s="211"/>
      <c r="AL159" s="329">
        <v>3</v>
      </c>
      <c r="AM159" s="330" t="s">
        <v>17</v>
      </c>
      <c r="AN159" s="328"/>
      <c r="AO159" s="211"/>
      <c r="AP159" s="329"/>
      <c r="AQ159" s="211"/>
      <c r="AR159" s="329"/>
      <c r="AS159" s="330"/>
      <c r="AT159" s="328">
        <v>2</v>
      </c>
      <c r="AU159" s="211">
        <v>30</v>
      </c>
      <c r="AV159" s="329"/>
      <c r="AW159" s="211"/>
      <c r="AX159" s="329">
        <v>3</v>
      </c>
      <c r="AY159" s="330" t="s">
        <v>18</v>
      </c>
      <c r="AZ159" s="207"/>
      <c r="BA159" s="207"/>
      <c r="BB159" s="207"/>
      <c r="BC159" s="207"/>
      <c r="BD159" s="208"/>
      <c r="BE159" s="209"/>
    </row>
    <row r="160" spans="1:57" s="302" customFormat="1" ht="15.75" customHeight="1" x14ac:dyDescent="0.3">
      <c r="A160" s="303" t="s">
        <v>576</v>
      </c>
      <c r="B160" s="210" t="s">
        <v>28</v>
      </c>
      <c r="C160" s="321" t="s">
        <v>575</v>
      </c>
      <c r="D160" s="328"/>
      <c r="E160" s="211"/>
      <c r="F160" s="329"/>
      <c r="G160" s="211"/>
      <c r="H160" s="329"/>
      <c r="I160" s="330"/>
      <c r="J160" s="328"/>
      <c r="K160" s="211"/>
      <c r="L160" s="329"/>
      <c r="M160" s="211"/>
      <c r="N160" s="329"/>
      <c r="O160" s="330"/>
      <c r="P160" s="328"/>
      <c r="Q160" s="211"/>
      <c r="R160" s="329"/>
      <c r="S160" s="211"/>
      <c r="T160" s="329"/>
      <c r="U160" s="330"/>
      <c r="V160" s="328"/>
      <c r="W160" s="211"/>
      <c r="X160" s="329"/>
      <c r="Y160" s="211"/>
      <c r="Z160" s="329"/>
      <c r="AA160" s="330"/>
      <c r="AB160" s="328"/>
      <c r="AC160" s="211"/>
      <c r="AD160" s="329">
        <v>2</v>
      </c>
      <c r="AE160" s="211">
        <v>30</v>
      </c>
      <c r="AF160" s="329">
        <v>3</v>
      </c>
      <c r="AG160" s="330" t="s">
        <v>18</v>
      </c>
      <c r="AH160" s="328"/>
      <c r="AI160" s="211"/>
      <c r="AJ160" s="329">
        <v>2</v>
      </c>
      <c r="AK160" s="211">
        <v>30</v>
      </c>
      <c r="AL160" s="329">
        <v>3</v>
      </c>
      <c r="AM160" s="330" t="s">
        <v>18</v>
      </c>
      <c r="AN160" s="328"/>
      <c r="AO160" s="211"/>
      <c r="AP160" s="329">
        <v>2</v>
      </c>
      <c r="AQ160" s="211">
        <v>30</v>
      </c>
      <c r="AR160" s="329">
        <v>3</v>
      </c>
      <c r="AS160" s="330" t="s">
        <v>18</v>
      </c>
      <c r="AT160" s="328"/>
      <c r="AU160" s="211"/>
      <c r="AV160" s="329">
        <v>2</v>
      </c>
      <c r="AW160" s="211">
        <v>30</v>
      </c>
      <c r="AX160" s="329">
        <v>3</v>
      </c>
      <c r="AY160" s="330" t="s">
        <v>18</v>
      </c>
      <c r="AZ160" s="207"/>
      <c r="BA160" s="207"/>
      <c r="BB160" s="207"/>
      <c r="BC160" s="207"/>
      <c r="BD160" s="208"/>
      <c r="BE160" s="209"/>
    </row>
    <row r="161" spans="1:57" s="302" customFormat="1" ht="15.75" customHeight="1" x14ac:dyDescent="0.3">
      <c r="A161" s="303" t="s">
        <v>578</v>
      </c>
      <c r="B161" s="210" t="s">
        <v>28</v>
      </c>
      <c r="C161" s="321" t="s">
        <v>577</v>
      </c>
      <c r="D161" s="328"/>
      <c r="E161" s="211"/>
      <c r="F161" s="329"/>
      <c r="G161" s="211"/>
      <c r="H161" s="329"/>
      <c r="I161" s="330"/>
      <c r="J161" s="328"/>
      <c r="K161" s="211"/>
      <c r="L161" s="329"/>
      <c r="M161" s="211"/>
      <c r="N161" s="329"/>
      <c r="O161" s="330"/>
      <c r="P161" s="328"/>
      <c r="Q161" s="211"/>
      <c r="R161" s="329"/>
      <c r="S161" s="211"/>
      <c r="T161" s="329"/>
      <c r="U161" s="330"/>
      <c r="V161" s="328"/>
      <c r="W161" s="211"/>
      <c r="X161" s="329"/>
      <c r="Y161" s="211"/>
      <c r="Z161" s="329"/>
      <c r="AA161" s="330"/>
      <c r="AB161" s="328"/>
      <c r="AC161" s="211"/>
      <c r="AD161" s="329">
        <v>2</v>
      </c>
      <c r="AE161" s="211">
        <v>30</v>
      </c>
      <c r="AF161" s="329">
        <v>3</v>
      </c>
      <c r="AG161" s="330" t="s">
        <v>53</v>
      </c>
      <c r="AH161" s="328"/>
      <c r="AI161" s="211"/>
      <c r="AJ161" s="329">
        <v>2</v>
      </c>
      <c r="AK161" s="211">
        <v>30</v>
      </c>
      <c r="AL161" s="329">
        <v>3</v>
      </c>
      <c r="AM161" s="330" t="s">
        <v>53</v>
      </c>
      <c r="AN161" s="328"/>
      <c r="AO161" s="211"/>
      <c r="AP161" s="329">
        <v>2</v>
      </c>
      <c r="AQ161" s="211">
        <v>30</v>
      </c>
      <c r="AR161" s="329">
        <v>3</v>
      </c>
      <c r="AS161" s="330" t="s">
        <v>53</v>
      </c>
      <c r="AT161" s="328"/>
      <c r="AU161" s="211"/>
      <c r="AV161" s="329">
        <v>2</v>
      </c>
      <c r="AW161" s="211">
        <v>30</v>
      </c>
      <c r="AX161" s="329">
        <v>3</v>
      </c>
      <c r="AY161" s="330" t="s">
        <v>53</v>
      </c>
      <c r="AZ161" s="207"/>
      <c r="BA161" s="207"/>
      <c r="BB161" s="207"/>
      <c r="BC161" s="207"/>
      <c r="BD161" s="208"/>
      <c r="BE161" s="209"/>
    </row>
    <row r="162" spans="1:57" s="302" customFormat="1" ht="15.75" customHeight="1" x14ac:dyDescent="0.3">
      <c r="A162" s="303" t="s">
        <v>579</v>
      </c>
      <c r="B162" s="210" t="s">
        <v>28</v>
      </c>
      <c r="C162" s="321" t="s">
        <v>580</v>
      </c>
      <c r="D162" s="328"/>
      <c r="E162" s="211"/>
      <c r="F162" s="329"/>
      <c r="G162" s="211"/>
      <c r="H162" s="329"/>
      <c r="I162" s="330"/>
      <c r="J162" s="328"/>
      <c r="K162" s="211"/>
      <c r="L162" s="329"/>
      <c r="M162" s="211"/>
      <c r="N162" s="329"/>
      <c r="O162" s="330"/>
      <c r="P162" s="328"/>
      <c r="Q162" s="211"/>
      <c r="R162" s="329"/>
      <c r="S162" s="211"/>
      <c r="T162" s="329"/>
      <c r="U162" s="330"/>
      <c r="V162" s="328"/>
      <c r="W162" s="211"/>
      <c r="X162" s="329"/>
      <c r="Y162" s="211"/>
      <c r="Z162" s="329"/>
      <c r="AA162" s="330"/>
      <c r="AB162" s="328">
        <v>1</v>
      </c>
      <c r="AC162" s="211">
        <v>15</v>
      </c>
      <c r="AD162" s="329">
        <v>1</v>
      </c>
      <c r="AE162" s="211">
        <v>15</v>
      </c>
      <c r="AF162" s="329">
        <v>3</v>
      </c>
      <c r="AG162" s="330" t="s">
        <v>52</v>
      </c>
      <c r="AH162" s="328">
        <v>1</v>
      </c>
      <c r="AI162" s="211">
        <v>15</v>
      </c>
      <c r="AJ162" s="329">
        <v>1</v>
      </c>
      <c r="AK162" s="211">
        <v>15</v>
      </c>
      <c r="AL162" s="329">
        <v>3</v>
      </c>
      <c r="AM162" s="330" t="s">
        <v>52</v>
      </c>
      <c r="AN162" s="328">
        <v>1</v>
      </c>
      <c r="AO162" s="211">
        <v>15</v>
      </c>
      <c r="AP162" s="329">
        <v>1</v>
      </c>
      <c r="AQ162" s="211">
        <v>15</v>
      </c>
      <c r="AR162" s="329">
        <v>3</v>
      </c>
      <c r="AS162" s="330" t="s">
        <v>52</v>
      </c>
      <c r="AT162" s="328">
        <v>1</v>
      </c>
      <c r="AU162" s="211">
        <v>15</v>
      </c>
      <c r="AV162" s="329">
        <v>1</v>
      </c>
      <c r="AW162" s="211">
        <v>15</v>
      </c>
      <c r="AX162" s="329">
        <v>3</v>
      </c>
      <c r="AY162" s="330" t="s">
        <v>52</v>
      </c>
      <c r="AZ162" s="207"/>
      <c r="BA162" s="207"/>
      <c r="BB162" s="207"/>
      <c r="BC162" s="207"/>
      <c r="BD162" s="208"/>
      <c r="BE162" s="209"/>
    </row>
    <row r="163" spans="1:57" s="302" customFormat="1" ht="15.75" customHeight="1" x14ac:dyDescent="0.3">
      <c r="A163" s="322" t="s">
        <v>588</v>
      </c>
      <c r="B163" s="210" t="s">
        <v>28</v>
      </c>
      <c r="C163" s="323" t="s">
        <v>589</v>
      </c>
      <c r="D163" s="333"/>
      <c r="E163" s="219"/>
      <c r="F163" s="334"/>
      <c r="G163" s="219"/>
      <c r="H163" s="334"/>
      <c r="I163" s="335"/>
      <c r="J163" s="333"/>
      <c r="K163" s="219"/>
      <c r="L163" s="334"/>
      <c r="M163" s="219"/>
      <c r="N163" s="334"/>
      <c r="O163" s="335"/>
      <c r="P163" s="333"/>
      <c r="Q163" s="219"/>
      <c r="R163" s="334"/>
      <c r="S163" s="219"/>
      <c r="T163" s="334"/>
      <c r="U163" s="335"/>
      <c r="V163" s="333"/>
      <c r="W163" s="219"/>
      <c r="X163" s="334"/>
      <c r="Y163" s="219"/>
      <c r="Z163" s="334"/>
      <c r="AA163" s="335"/>
      <c r="AB163" s="333">
        <v>2</v>
      </c>
      <c r="AC163" s="219">
        <v>30</v>
      </c>
      <c r="AD163" s="334"/>
      <c r="AE163" s="219"/>
      <c r="AF163" s="334">
        <v>3</v>
      </c>
      <c r="AG163" s="335" t="s">
        <v>17</v>
      </c>
      <c r="AH163" s="333"/>
      <c r="AI163" s="219"/>
      <c r="AJ163" s="334"/>
      <c r="AK163" s="219"/>
      <c r="AL163" s="334"/>
      <c r="AM163" s="335"/>
      <c r="AN163" s="333"/>
      <c r="AO163" s="219"/>
      <c r="AP163" s="334"/>
      <c r="AQ163" s="219"/>
      <c r="AR163" s="334"/>
      <c r="AS163" s="335"/>
      <c r="AT163" s="333"/>
      <c r="AU163" s="219"/>
      <c r="AV163" s="334"/>
      <c r="AW163" s="219"/>
      <c r="AX163" s="334"/>
      <c r="AY163" s="335"/>
      <c r="AZ163" s="207"/>
      <c r="BA163" s="207"/>
      <c r="BB163" s="207"/>
      <c r="BC163" s="207"/>
      <c r="BD163" s="208"/>
      <c r="BE163" s="209"/>
    </row>
    <row r="164" spans="1:57" s="302" customFormat="1" ht="31.5" customHeight="1" thickBot="1" x14ac:dyDescent="0.35">
      <c r="A164" s="336" t="s">
        <v>581</v>
      </c>
      <c r="B164" s="217" t="s">
        <v>28</v>
      </c>
      <c r="C164" s="337" t="s">
        <v>551</v>
      </c>
      <c r="D164" s="338"/>
      <c r="E164" s="218"/>
      <c r="F164" s="339"/>
      <c r="G164" s="218"/>
      <c r="H164" s="339"/>
      <c r="I164" s="340"/>
      <c r="J164" s="338"/>
      <c r="K164" s="218"/>
      <c r="L164" s="339"/>
      <c r="M164" s="218"/>
      <c r="N164" s="339"/>
      <c r="O164" s="340"/>
      <c r="P164" s="338"/>
      <c r="Q164" s="218"/>
      <c r="R164" s="339"/>
      <c r="S164" s="218"/>
      <c r="T164" s="339"/>
      <c r="U164" s="340"/>
      <c r="V164" s="338"/>
      <c r="W164" s="218"/>
      <c r="X164" s="339"/>
      <c r="Y164" s="218"/>
      <c r="Z164" s="339"/>
      <c r="AA164" s="340"/>
      <c r="AB164" s="338">
        <v>1</v>
      </c>
      <c r="AC164" s="218">
        <v>15</v>
      </c>
      <c r="AD164" s="339">
        <v>1</v>
      </c>
      <c r="AE164" s="218">
        <v>15</v>
      </c>
      <c r="AF164" s="339">
        <v>3</v>
      </c>
      <c r="AG164" s="340" t="s">
        <v>52</v>
      </c>
      <c r="AH164" s="338">
        <v>1</v>
      </c>
      <c r="AI164" s="218">
        <v>15</v>
      </c>
      <c r="AJ164" s="339">
        <v>1</v>
      </c>
      <c r="AK164" s="218">
        <v>15</v>
      </c>
      <c r="AL164" s="339">
        <v>3</v>
      </c>
      <c r="AM164" s="340" t="s">
        <v>52</v>
      </c>
      <c r="AN164" s="338">
        <v>1</v>
      </c>
      <c r="AO164" s="218">
        <v>15</v>
      </c>
      <c r="AP164" s="339">
        <v>1</v>
      </c>
      <c r="AQ164" s="218">
        <v>15</v>
      </c>
      <c r="AR164" s="339">
        <v>3</v>
      </c>
      <c r="AS164" s="340" t="s">
        <v>52</v>
      </c>
      <c r="AT164" s="338">
        <v>1</v>
      </c>
      <c r="AU164" s="218">
        <v>15</v>
      </c>
      <c r="AV164" s="339">
        <v>1</v>
      </c>
      <c r="AW164" s="218">
        <v>15</v>
      </c>
      <c r="AX164" s="339">
        <v>3</v>
      </c>
      <c r="AY164" s="340" t="s">
        <v>52</v>
      </c>
      <c r="AZ164" s="207"/>
      <c r="BA164" s="207"/>
      <c r="BB164" s="207"/>
      <c r="BC164" s="207"/>
      <c r="BD164" s="208"/>
      <c r="BE164" s="209"/>
    </row>
    <row r="165" spans="1:57" s="302" customFormat="1" ht="9.9499999999999993" customHeight="1" thickTop="1" thickBot="1" x14ac:dyDescent="0.3">
      <c r="A165" s="496"/>
      <c r="B165" s="496"/>
      <c r="C165" s="496"/>
      <c r="D165" s="496"/>
      <c r="E165" s="496"/>
      <c r="F165" s="496"/>
      <c r="G165" s="496"/>
      <c r="H165" s="496"/>
      <c r="I165" s="496"/>
      <c r="J165" s="496"/>
      <c r="K165" s="496"/>
      <c r="L165" s="496"/>
      <c r="M165" s="496"/>
      <c r="N165" s="496"/>
      <c r="O165" s="496"/>
      <c r="P165" s="496"/>
      <c r="Q165" s="496"/>
      <c r="R165" s="496"/>
      <c r="S165" s="496"/>
      <c r="T165" s="496"/>
      <c r="U165" s="496"/>
      <c r="V165" s="496"/>
      <c r="W165" s="496"/>
      <c r="X165" s="496"/>
      <c r="Y165" s="496"/>
      <c r="Z165" s="496"/>
      <c r="AA165" s="496"/>
      <c r="AB165" s="496"/>
      <c r="AC165" s="496"/>
      <c r="AD165" s="496"/>
      <c r="AE165" s="496"/>
      <c r="AF165" s="496"/>
      <c r="AG165" s="496"/>
      <c r="AH165" s="496"/>
      <c r="AI165" s="496"/>
      <c r="AJ165" s="496"/>
      <c r="AK165" s="496"/>
      <c r="AL165" s="496"/>
      <c r="AM165" s="496"/>
      <c r="AN165" s="496"/>
      <c r="AO165" s="496"/>
      <c r="AP165" s="496"/>
      <c r="AQ165" s="496"/>
      <c r="AR165" s="496"/>
      <c r="AS165" s="496"/>
      <c r="AT165" s="496"/>
      <c r="AU165" s="496"/>
      <c r="AV165" s="496"/>
      <c r="AW165" s="496"/>
      <c r="AX165" s="496"/>
      <c r="AY165" s="496"/>
      <c r="AZ165" s="91"/>
      <c r="BA165" s="91"/>
      <c r="BB165" s="91"/>
      <c r="BC165" s="91"/>
      <c r="BD165" s="91"/>
      <c r="BE165" s="92"/>
    </row>
    <row r="166" spans="1:57" s="302" customFormat="1" ht="15.95" customHeight="1" thickTop="1" thickBot="1" x14ac:dyDescent="0.3">
      <c r="A166" s="341"/>
      <c r="B166" s="104"/>
      <c r="C166" s="69"/>
      <c r="D166" s="342"/>
      <c r="E166" s="342"/>
      <c r="F166" s="342"/>
      <c r="G166" s="342"/>
      <c r="H166" s="342"/>
      <c r="I166" s="342"/>
      <c r="J166" s="342"/>
      <c r="K166" s="342"/>
      <c r="L166" s="342"/>
      <c r="M166" s="343"/>
      <c r="N166" s="344"/>
      <c r="O166" s="344"/>
      <c r="P166" s="342"/>
      <c r="Q166" s="342"/>
      <c r="R166" s="342"/>
      <c r="S166" s="342"/>
      <c r="T166" s="342"/>
      <c r="U166" s="342"/>
      <c r="V166" s="342"/>
      <c r="W166" s="342"/>
      <c r="X166" s="342"/>
      <c r="Y166" s="343"/>
      <c r="Z166" s="344"/>
      <c r="AA166" s="344"/>
      <c r="AB166" s="342"/>
      <c r="AC166" s="342"/>
      <c r="AD166" s="342"/>
      <c r="AE166" s="342"/>
      <c r="AF166" s="342"/>
      <c r="AG166" s="342"/>
      <c r="AH166" s="342"/>
      <c r="AI166" s="342"/>
      <c r="AJ166" s="342"/>
      <c r="AK166" s="342"/>
      <c r="AL166" s="342"/>
      <c r="AM166" s="342"/>
      <c r="AN166" s="342"/>
      <c r="AO166" s="342"/>
      <c r="AP166" s="342"/>
      <c r="AQ166" s="342"/>
      <c r="AR166" s="342"/>
      <c r="AS166" s="342"/>
      <c r="AT166" s="342"/>
      <c r="AU166" s="342"/>
      <c r="AV166" s="342"/>
      <c r="AW166" s="342"/>
      <c r="AX166" s="342"/>
      <c r="AY166" s="345"/>
      <c r="AZ166" s="60"/>
      <c r="BA166" s="61"/>
      <c r="BB166" s="61"/>
      <c r="BC166" s="61"/>
      <c r="BD166" s="61"/>
      <c r="BE166" s="62"/>
    </row>
    <row r="167" spans="1:57" s="302" customFormat="1" ht="9.9499999999999993" customHeight="1" thickTop="1" thickBot="1" x14ac:dyDescent="0.3">
      <c r="A167" s="497"/>
      <c r="B167" s="498"/>
      <c r="C167" s="498"/>
      <c r="D167" s="498"/>
      <c r="E167" s="498"/>
      <c r="F167" s="498"/>
      <c r="G167" s="498"/>
      <c r="H167" s="498"/>
      <c r="I167" s="498"/>
      <c r="J167" s="498"/>
      <c r="K167" s="498"/>
      <c r="L167" s="498"/>
      <c r="M167" s="498"/>
      <c r="N167" s="498"/>
      <c r="O167" s="498"/>
      <c r="P167" s="498"/>
      <c r="Q167" s="498"/>
      <c r="R167" s="498"/>
      <c r="S167" s="498"/>
      <c r="T167" s="498"/>
      <c r="U167" s="498"/>
      <c r="V167" s="498"/>
      <c r="W167" s="498"/>
      <c r="X167" s="498"/>
      <c r="Y167" s="498"/>
      <c r="Z167" s="498"/>
      <c r="AA167" s="498"/>
      <c r="AB167" s="498"/>
      <c r="AC167" s="498"/>
      <c r="AD167" s="498"/>
      <c r="AE167" s="498"/>
      <c r="AF167" s="498"/>
      <c r="AG167" s="498"/>
      <c r="AH167" s="498"/>
      <c r="AI167" s="498"/>
      <c r="AJ167" s="498"/>
      <c r="AK167" s="498"/>
      <c r="AL167" s="498"/>
      <c r="AM167" s="498"/>
      <c r="AN167" s="498"/>
      <c r="AO167" s="498"/>
      <c r="AP167" s="498"/>
      <c r="AQ167" s="498"/>
      <c r="AR167" s="498"/>
      <c r="AS167" s="498"/>
      <c r="AT167" s="498"/>
      <c r="AU167" s="498"/>
      <c r="AV167" s="498"/>
      <c r="AW167" s="498"/>
      <c r="AX167" s="498"/>
      <c r="AY167" s="498"/>
      <c r="AZ167" s="91"/>
      <c r="BA167" s="91"/>
      <c r="BB167" s="91"/>
      <c r="BC167" s="91"/>
      <c r="BD167" s="91"/>
      <c r="BE167" s="92"/>
    </row>
    <row r="168" spans="1:57" s="302" customFormat="1" ht="15.75" customHeight="1" thickTop="1" x14ac:dyDescent="0.25">
      <c r="A168" s="486" t="s">
        <v>33</v>
      </c>
      <c r="B168" s="487"/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487"/>
      <c r="AA168" s="487"/>
      <c r="AB168" s="487"/>
      <c r="AC168" s="487"/>
      <c r="AD168" s="487"/>
      <c r="AE168" s="487"/>
      <c r="AF168" s="487"/>
      <c r="AG168" s="487"/>
      <c r="AH168" s="487"/>
      <c r="AI168" s="487"/>
      <c r="AJ168" s="487"/>
      <c r="AK168" s="487"/>
      <c r="AL168" s="487"/>
      <c r="AM168" s="487"/>
      <c r="AN168" s="487"/>
      <c r="AO168" s="487"/>
      <c r="AP168" s="487"/>
      <c r="AQ168" s="487"/>
      <c r="AR168" s="487"/>
      <c r="AS168" s="487"/>
      <c r="AT168" s="487"/>
      <c r="AU168" s="487"/>
      <c r="AV168" s="487"/>
      <c r="AW168" s="487"/>
      <c r="AX168" s="487"/>
      <c r="AY168" s="487"/>
      <c r="AZ168" s="93"/>
      <c r="BA168" s="93"/>
      <c r="BB168" s="93"/>
      <c r="BC168" s="93"/>
      <c r="BD168" s="93"/>
      <c r="BE168" s="94"/>
    </row>
    <row r="169" spans="1:57" s="302" customFormat="1" ht="15.75" customHeight="1" x14ac:dyDescent="0.3">
      <c r="A169" s="32"/>
      <c r="B169" s="17"/>
      <c r="C169" s="33" t="s">
        <v>34</v>
      </c>
      <c r="D169" s="34"/>
      <c r="E169" s="35"/>
      <c r="F169" s="35"/>
      <c r="G169" s="35"/>
      <c r="H169" s="6"/>
      <c r="I169" s="36" t="str">
        <f>IF(COUNTIF(I20:I100,"A")=0,"",COUNTIF(I20:I100,"A"))</f>
        <v/>
      </c>
      <c r="J169" s="34"/>
      <c r="K169" s="35"/>
      <c r="L169" s="35"/>
      <c r="M169" s="35"/>
      <c r="N169" s="6"/>
      <c r="O169" s="36">
        <f>IF(COUNTIF(O20:O100,"A")=0,"",COUNTIF(O20:O100,"A"))</f>
        <v>1</v>
      </c>
      <c r="P169" s="34"/>
      <c r="Q169" s="35"/>
      <c r="R169" s="35"/>
      <c r="S169" s="35"/>
      <c r="T169" s="6"/>
      <c r="U169" s="36" t="str">
        <f>IF(COUNTIF(U20:U100,"A")=0,"",COUNTIF(U20:U100,"A"))</f>
        <v/>
      </c>
      <c r="V169" s="34"/>
      <c r="W169" s="35"/>
      <c r="X169" s="35"/>
      <c r="Y169" s="35"/>
      <c r="Z169" s="6"/>
      <c r="AA169" s="36" t="str">
        <f>IF(COUNTIF(AA20:AA100,"A")=0,"",COUNTIF(AA20:AA100,"A"))</f>
        <v/>
      </c>
      <c r="AB169" s="34"/>
      <c r="AC169" s="35"/>
      <c r="AD169" s="35"/>
      <c r="AE169" s="35"/>
      <c r="AF169" s="6"/>
      <c r="AG169" s="36" t="str">
        <f>IF(COUNTIF(AG20:AG100,"A")=0,"",COUNTIF(AG20:AG100,"A"))</f>
        <v/>
      </c>
      <c r="AH169" s="34"/>
      <c r="AI169" s="35"/>
      <c r="AJ169" s="35"/>
      <c r="AK169" s="35"/>
      <c r="AL169" s="6"/>
      <c r="AM169" s="36" t="str">
        <f>IF(COUNTIF(AM20:AM100,"A")=0,"",COUNTIF(AM20:AM100,"A"))</f>
        <v/>
      </c>
      <c r="AN169" s="34"/>
      <c r="AO169" s="35"/>
      <c r="AP169" s="35"/>
      <c r="AQ169" s="35"/>
      <c r="AR169" s="6"/>
      <c r="AS169" s="36" t="str">
        <f>IF(COUNTIF(AS20:AS100,"A")=0,"",COUNTIF(AS20:AS100,"A"))</f>
        <v/>
      </c>
      <c r="AT169" s="34"/>
      <c r="AU169" s="35"/>
      <c r="AV169" s="35"/>
      <c r="AW169" s="35"/>
      <c r="AX169" s="6"/>
      <c r="AY169" s="36" t="str">
        <f>IF(COUNTIF(AY20:AY100,"A")=0,"",COUNTIF(AY20:AY100,"A"))</f>
        <v/>
      </c>
      <c r="AZ169" s="37"/>
      <c r="BA169" s="35"/>
      <c r="BB169" s="35"/>
      <c r="BC169" s="35"/>
      <c r="BD169" s="6"/>
      <c r="BE169" s="95" t="str">
        <f>IF(SUM(P169:AY169)=0,"",SUM(P169:AY169))</f>
        <v/>
      </c>
    </row>
    <row r="170" spans="1:57" s="302" customFormat="1" ht="15.75" customHeight="1" x14ac:dyDescent="0.3">
      <c r="A170" s="38"/>
      <c r="B170" s="17"/>
      <c r="C170" s="33" t="s">
        <v>35</v>
      </c>
      <c r="D170" s="34"/>
      <c r="E170" s="35"/>
      <c r="F170" s="35"/>
      <c r="G170" s="35"/>
      <c r="H170" s="6"/>
      <c r="I170" s="36" t="str">
        <f>IF(COUNTIF(I20:I100,"B")=0,"",COUNTIF(I20:I100,"B"))</f>
        <v/>
      </c>
      <c r="J170" s="34"/>
      <c r="K170" s="35"/>
      <c r="L170" s="35"/>
      <c r="M170" s="35"/>
      <c r="N170" s="6"/>
      <c r="O170" s="36">
        <f>IF(COUNTIF(O20:O100,"B")=0,"",COUNTIF(O20:O100,"B"))</f>
        <v>1</v>
      </c>
      <c r="P170" s="34"/>
      <c r="Q170" s="35"/>
      <c r="R170" s="35"/>
      <c r="S170" s="35"/>
      <c r="T170" s="6"/>
      <c r="U170" s="36">
        <f>IF(COUNTIF(U20:U100,"B")=0,"",COUNTIF(U20:U100,"B"))</f>
        <v>1</v>
      </c>
      <c r="V170" s="34"/>
      <c r="W170" s="35"/>
      <c r="X170" s="35"/>
      <c r="Y170" s="35"/>
      <c r="Z170" s="6"/>
      <c r="AA170" s="36">
        <f>IF(COUNTIF(AA20:AA100,"B")=0,"",COUNTIF(AA20:AA100,"B"))</f>
        <v>2</v>
      </c>
      <c r="AB170" s="34"/>
      <c r="AC170" s="35"/>
      <c r="AD170" s="35"/>
      <c r="AE170" s="35"/>
      <c r="AF170" s="6"/>
      <c r="AG170" s="36">
        <f>IF(COUNTIF(AG20:AG100,"B")=0,"",COUNTIF(AG20:AG100,"B"))</f>
        <v>2</v>
      </c>
      <c r="AH170" s="34"/>
      <c r="AI170" s="35"/>
      <c r="AJ170" s="35"/>
      <c r="AK170" s="35"/>
      <c r="AL170" s="6"/>
      <c r="AM170" s="36">
        <f>IF(COUNTIF(AM20:AM100,"B")=0,"",COUNTIF(AM20:AM100,"B"))</f>
        <v>1</v>
      </c>
      <c r="AN170" s="34"/>
      <c r="AO170" s="35"/>
      <c r="AP170" s="35"/>
      <c r="AQ170" s="35"/>
      <c r="AR170" s="6"/>
      <c r="AS170" s="36" t="str">
        <f>IF(COUNTIF(AS20:AS100,"B")=0,"",COUNTIF(AS20:AS100,"B"))</f>
        <v/>
      </c>
      <c r="AT170" s="34"/>
      <c r="AU170" s="35"/>
      <c r="AV170" s="35"/>
      <c r="AW170" s="35"/>
      <c r="AX170" s="6"/>
      <c r="AY170" s="36">
        <f>IF(COUNTIF(AY20:AY100,"B")=0,"",COUNTIF(AY20:AY100,"B"))</f>
        <v>1</v>
      </c>
      <c r="AZ170" s="37"/>
      <c r="BA170" s="35"/>
      <c r="BB170" s="35"/>
      <c r="BC170" s="35"/>
      <c r="BD170" s="6"/>
      <c r="BE170" s="95">
        <f t="shared" ref="BE170:BE182" si="332">IF(SUM(P170:AY170)=0,"",SUM(P170:AY170))</f>
        <v>7</v>
      </c>
    </row>
    <row r="171" spans="1:57" s="302" customFormat="1" ht="15.75" customHeight="1" x14ac:dyDescent="0.3">
      <c r="A171" s="38"/>
      <c r="B171" s="17"/>
      <c r="C171" s="33" t="s">
        <v>36</v>
      </c>
      <c r="D171" s="34"/>
      <c r="E171" s="35"/>
      <c r="F171" s="35"/>
      <c r="G171" s="35"/>
      <c r="H171" s="6"/>
      <c r="I171" s="36" t="str">
        <f>IF(COUNTIF(I20:I100,"F")=0,"",COUNTIF(I20:I100,"F"))</f>
        <v/>
      </c>
      <c r="J171" s="34"/>
      <c r="K171" s="35"/>
      <c r="L171" s="35"/>
      <c r="M171" s="35"/>
      <c r="N171" s="6"/>
      <c r="O171" s="36" t="str">
        <f>IF(COUNTIF(O20:O100,"F")=0,"",COUNTIF(O20:O100,"F"))</f>
        <v/>
      </c>
      <c r="P171" s="34"/>
      <c r="Q171" s="35"/>
      <c r="R171" s="35"/>
      <c r="S171" s="35"/>
      <c r="T171" s="6"/>
      <c r="U171" s="36" t="str">
        <f>IF(COUNTIF(U20:U100,"F")=0,"",COUNTIF(U20:U100,"F"))</f>
        <v/>
      </c>
      <c r="V171" s="34"/>
      <c r="W171" s="35"/>
      <c r="X171" s="35"/>
      <c r="Y171" s="35"/>
      <c r="Z171" s="6"/>
      <c r="AA171" s="36" t="str">
        <f>IF(COUNTIF(AA20:AA100,"F")=0,"",COUNTIF(AA20:AA100,"F"))</f>
        <v/>
      </c>
      <c r="AB171" s="34"/>
      <c r="AC171" s="35"/>
      <c r="AD171" s="35"/>
      <c r="AE171" s="35"/>
      <c r="AF171" s="6"/>
      <c r="AG171" s="36">
        <f>IF(COUNTIF(AG20:AG100,"F")=0,"",COUNTIF(AG20:AG100,"F"))</f>
        <v>1</v>
      </c>
      <c r="AH171" s="34"/>
      <c r="AI171" s="35"/>
      <c r="AJ171" s="35"/>
      <c r="AK171" s="35"/>
      <c r="AL171" s="6"/>
      <c r="AM171" s="36">
        <f>IF(COUNTIF(AM20:AM100,"F")=0,"",COUNTIF(AM20:AM100,"F"))</f>
        <v>2</v>
      </c>
      <c r="AN171" s="34"/>
      <c r="AO171" s="35"/>
      <c r="AP171" s="35"/>
      <c r="AQ171" s="35"/>
      <c r="AR171" s="6"/>
      <c r="AS171" s="36">
        <f>IF(COUNTIF(AS20:AS100,"F")=0,"",COUNTIF(AS20:AS100,"F"))</f>
        <v>1</v>
      </c>
      <c r="AT171" s="34"/>
      <c r="AU171" s="35"/>
      <c r="AV171" s="35"/>
      <c r="AW171" s="35"/>
      <c r="AX171" s="6"/>
      <c r="AY171" s="36">
        <f>IF(COUNTIF(AY20:AY100,"F")=0,"",COUNTIF(AY20:AY100,"F"))</f>
        <v>1</v>
      </c>
      <c r="AZ171" s="37"/>
      <c r="BA171" s="35"/>
      <c r="BB171" s="35"/>
      <c r="BC171" s="35"/>
      <c r="BD171" s="6"/>
      <c r="BE171" s="95">
        <f t="shared" si="332"/>
        <v>5</v>
      </c>
    </row>
    <row r="172" spans="1:57" s="302" customFormat="1" ht="15.75" customHeight="1" x14ac:dyDescent="0.25">
      <c r="A172" s="38"/>
      <c r="B172" s="39"/>
      <c r="C172" s="33" t="s">
        <v>37</v>
      </c>
      <c r="D172" s="96"/>
      <c r="E172" s="97"/>
      <c r="F172" s="97"/>
      <c r="G172" s="97"/>
      <c r="H172" s="98"/>
      <c r="I172" s="36" t="str">
        <f>IF(COUNTIF(I20:I100,"F(Z)")=0,"",COUNTIF(I20:I100,"F(Z)"))</f>
        <v/>
      </c>
      <c r="J172" s="96"/>
      <c r="K172" s="97"/>
      <c r="L172" s="97"/>
      <c r="M172" s="97"/>
      <c r="N172" s="98"/>
      <c r="O172" s="36" t="str">
        <f>IF(COUNTIF(O20:O100,"F(Z)")=0,"",COUNTIF(O20:O100,"F(Z)"))</f>
        <v/>
      </c>
      <c r="P172" s="96"/>
      <c r="Q172" s="97"/>
      <c r="R172" s="97"/>
      <c r="S172" s="97"/>
      <c r="T172" s="98"/>
      <c r="U172" s="36" t="str">
        <f>IF(COUNTIF(U20:U100,"F(Z)")=0,"",COUNTIF(U20:U100,"F(Z)"))</f>
        <v/>
      </c>
      <c r="V172" s="96"/>
      <c r="W172" s="97"/>
      <c r="X172" s="97"/>
      <c r="Y172" s="97"/>
      <c r="Z172" s="98"/>
      <c r="AA172" s="36" t="str">
        <f>IF(COUNTIF(AA20:AA100,"F(Z)")=0,"",COUNTIF(AA20:AA100,"F(Z)"))</f>
        <v/>
      </c>
      <c r="AB172" s="96"/>
      <c r="AC172" s="97"/>
      <c r="AD172" s="97"/>
      <c r="AE172" s="97"/>
      <c r="AF172" s="98"/>
      <c r="AG172" s="36" t="str">
        <f>IF(COUNTIF(AG20:AG100,"F(Z)")=0,"",COUNTIF(AG20:AG100,"F(Z)"))</f>
        <v/>
      </c>
      <c r="AH172" s="96"/>
      <c r="AI172" s="97"/>
      <c r="AJ172" s="97"/>
      <c r="AK172" s="97"/>
      <c r="AL172" s="98"/>
      <c r="AM172" s="36" t="str">
        <f>IF(COUNTIF(AM20:AM100,"F(Z)")=0,"",COUNTIF(AM20:AM100,"F(Z)"))</f>
        <v/>
      </c>
      <c r="AN172" s="96"/>
      <c r="AO172" s="97"/>
      <c r="AP172" s="97"/>
      <c r="AQ172" s="97"/>
      <c r="AR172" s="98"/>
      <c r="AS172" s="36" t="str">
        <f>IF(COUNTIF(AS20:AS100,"F(Z)")=0,"",COUNTIF(AS20:AS100,"F(Z)"))</f>
        <v/>
      </c>
      <c r="AT172" s="96"/>
      <c r="AU172" s="97"/>
      <c r="AV172" s="97"/>
      <c r="AW172" s="97"/>
      <c r="AX172" s="98"/>
      <c r="AY172" s="36" t="str">
        <f>IF(COUNTIF(AY20:AY100,"F(Z)")=0,"",COUNTIF(AY20:AY100,"F(Z)"))</f>
        <v/>
      </c>
      <c r="AZ172" s="99"/>
      <c r="BA172" s="97"/>
      <c r="BB172" s="97"/>
      <c r="BC172" s="97"/>
      <c r="BD172" s="98"/>
      <c r="BE172" s="95" t="str">
        <f t="shared" si="332"/>
        <v/>
      </c>
    </row>
    <row r="173" spans="1:57" s="302" customFormat="1" ht="15.75" customHeight="1" x14ac:dyDescent="0.3">
      <c r="A173" s="38"/>
      <c r="B173" s="17"/>
      <c r="C173" s="33" t="s">
        <v>38</v>
      </c>
      <c r="D173" s="34"/>
      <c r="E173" s="35"/>
      <c r="F173" s="35"/>
      <c r="G173" s="35"/>
      <c r="H173" s="6"/>
      <c r="I173" s="36" t="str">
        <f>IF(COUNTIF(I20:I100,"G")=0,"",COUNTIF(I20:I100,"G"))</f>
        <v/>
      </c>
      <c r="J173" s="34"/>
      <c r="K173" s="35"/>
      <c r="L173" s="35"/>
      <c r="M173" s="35"/>
      <c r="N173" s="6"/>
      <c r="O173" s="36">
        <f>IF(COUNTIF(O20:O100,"G")=0,"",COUNTIF(O20:O100,"G"))</f>
        <v>3</v>
      </c>
      <c r="P173" s="34"/>
      <c r="Q173" s="35"/>
      <c r="R173" s="35"/>
      <c r="S173" s="35"/>
      <c r="T173" s="6"/>
      <c r="U173" s="36">
        <f>IF(COUNTIF(U20:U100,"G")=0,"",COUNTIF(U20:U100,"G"))</f>
        <v>3</v>
      </c>
      <c r="V173" s="34"/>
      <c r="W173" s="35"/>
      <c r="X173" s="35"/>
      <c r="Y173" s="35"/>
      <c r="Z173" s="6"/>
      <c r="AA173" s="36">
        <f>IF(COUNTIF(AA20:AA100,"G")=0,"",COUNTIF(AA20:AA100,"G"))</f>
        <v>5</v>
      </c>
      <c r="AB173" s="34"/>
      <c r="AC173" s="35"/>
      <c r="AD173" s="35"/>
      <c r="AE173" s="35"/>
      <c r="AF173" s="6"/>
      <c r="AG173" s="36">
        <f>IF(COUNTIF(AG20:AG100,"G")=0,"",COUNTIF(AG20:AG100,"G"))</f>
        <v>3</v>
      </c>
      <c r="AH173" s="34"/>
      <c r="AI173" s="35"/>
      <c r="AJ173" s="35"/>
      <c r="AK173" s="35"/>
      <c r="AL173" s="6"/>
      <c r="AM173" s="36">
        <f>IF(COUNTIF(AM20:AM100,"G")=0,"",COUNTIF(AM20:AM100,"G"))</f>
        <v>3</v>
      </c>
      <c r="AN173" s="34"/>
      <c r="AO173" s="35"/>
      <c r="AP173" s="35"/>
      <c r="AQ173" s="35"/>
      <c r="AR173" s="6"/>
      <c r="AS173" s="36">
        <f>IF(COUNTIF(AS20:AS100,"G")=0,"",COUNTIF(AS20:AS100,"G"))</f>
        <v>3</v>
      </c>
      <c r="AT173" s="34"/>
      <c r="AU173" s="35"/>
      <c r="AV173" s="35"/>
      <c r="AW173" s="35"/>
      <c r="AX173" s="6"/>
      <c r="AY173" s="36">
        <f>IF(COUNTIF(AY20:AY100,"G")=0,"",COUNTIF(AY20:AY100,"G"))</f>
        <v>4</v>
      </c>
      <c r="AZ173" s="37"/>
      <c r="BA173" s="35"/>
      <c r="BB173" s="35"/>
      <c r="BC173" s="35"/>
      <c r="BD173" s="6"/>
      <c r="BE173" s="95">
        <f t="shared" si="332"/>
        <v>21</v>
      </c>
    </row>
    <row r="174" spans="1:57" s="302" customFormat="1" ht="15.75" customHeight="1" x14ac:dyDescent="0.3">
      <c r="A174" s="38"/>
      <c r="B174" s="17"/>
      <c r="C174" s="33" t="s">
        <v>39</v>
      </c>
      <c r="D174" s="34"/>
      <c r="E174" s="35"/>
      <c r="F174" s="35"/>
      <c r="G174" s="35"/>
      <c r="H174" s="6"/>
      <c r="I174" s="36" t="str">
        <f>IF(COUNTIF(I20:I100,"G(Z)")=0,"",COUNTIF(I20:I100,"G(Z)"))</f>
        <v/>
      </c>
      <c r="J174" s="34"/>
      <c r="K174" s="35"/>
      <c r="L174" s="35"/>
      <c r="M174" s="35"/>
      <c r="N174" s="6"/>
      <c r="O174" s="36" t="str">
        <f>IF(COUNTIF(O20:O100,"G(Z)")=0,"",COUNTIF(O20:O100,"G(Z)"))</f>
        <v/>
      </c>
      <c r="P174" s="34"/>
      <c r="Q174" s="35"/>
      <c r="R174" s="35"/>
      <c r="S174" s="35"/>
      <c r="T174" s="6"/>
      <c r="U174" s="36" t="str">
        <f>IF(COUNTIF(U20:U100,"G(Z)")=0,"",COUNTIF(U20:U100,"G(Z)"))</f>
        <v/>
      </c>
      <c r="V174" s="34"/>
      <c r="W174" s="35"/>
      <c r="X174" s="35"/>
      <c r="Y174" s="35"/>
      <c r="Z174" s="6"/>
      <c r="AA174" s="36" t="str">
        <f>IF(COUNTIF(AA20:AA100,"G(Z)")=0,"",COUNTIF(AA20:AA100,"G(Z)"))</f>
        <v/>
      </c>
      <c r="AB174" s="34"/>
      <c r="AC174" s="35"/>
      <c r="AD174" s="35"/>
      <c r="AE174" s="35"/>
      <c r="AF174" s="6"/>
      <c r="AG174" s="36">
        <f>IF(COUNTIF(AG20:AG100,"G(Z)")=0,"",COUNTIF(AG20:AG100,"G(Z)"))</f>
        <v>1</v>
      </c>
      <c r="AH174" s="34"/>
      <c r="AI174" s="35"/>
      <c r="AJ174" s="35"/>
      <c r="AK174" s="35"/>
      <c r="AL174" s="6"/>
      <c r="AM174" s="36" t="str">
        <f>IF(COUNTIF(AM20:AM100,"G(Z)")=0,"",COUNTIF(AM20:AM100,"G(Z)"))</f>
        <v/>
      </c>
      <c r="AN174" s="34"/>
      <c r="AO174" s="35"/>
      <c r="AP174" s="35"/>
      <c r="AQ174" s="35"/>
      <c r="AR174" s="6"/>
      <c r="AS174" s="36">
        <f>IF(COUNTIF(AS20:AS100,"G(Z)")=0,"",COUNTIF(AS20:AS100,"G(Z)"))</f>
        <v>1</v>
      </c>
      <c r="AT174" s="34"/>
      <c r="AU174" s="35"/>
      <c r="AV174" s="35"/>
      <c r="AW174" s="35"/>
      <c r="AX174" s="6"/>
      <c r="AY174" s="36">
        <f>IF(COUNTIF(AY20:AY100,"G(Z)")=0,"",COUNTIF(AY20:AY100,"G(Z)"))</f>
        <v>1</v>
      </c>
      <c r="AZ174" s="37"/>
      <c r="BA174" s="35"/>
      <c r="BB174" s="35"/>
      <c r="BC174" s="35"/>
      <c r="BD174" s="6"/>
      <c r="BE174" s="95">
        <f t="shared" si="332"/>
        <v>3</v>
      </c>
    </row>
    <row r="175" spans="1:57" s="302" customFormat="1" ht="15.75" customHeight="1" x14ac:dyDescent="0.3">
      <c r="A175" s="38"/>
      <c r="B175" s="17"/>
      <c r="C175" s="33" t="s">
        <v>219</v>
      </c>
      <c r="D175" s="34"/>
      <c r="E175" s="35"/>
      <c r="F175" s="35"/>
      <c r="G175" s="35"/>
      <c r="H175" s="6"/>
      <c r="I175" s="36" t="str">
        <f>IF(COUNTIF(I20:I100,"K")=0,"",COUNTIF(I20:I100,"K"))</f>
        <v/>
      </c>
      <c r="J175" s="34"/>
      <c r="K175" s="35"/>
      <c r="L175" s="35"/>
      <c r="M175" s="35"/>
      <c r="N175" s="6"/>
      <c r="O175" s="36">
        <f>IF(COUNTIF(O20:O100,"K")=0,"",COUNTIF(O20:O100,"K"))</f>
        <v>7</v>
      </c>
      <c r="P175" s="34"/>
      <c r="Q175" s="35"/>
      <c r="R175" s="35"/>
      <c r="S175" s="35"/>
      <c r="T175" s="6"/>
      <c r="U175" s="36">
        <f>IF(COUNTIF(U20:U100,"K")=0,"",COUNTIF(U20:U100,"K"))</f>
        <v>8</v>
      </c>
      <c r="V175" s="34"/>
      <c r="W175" s="35"/>
      <c r="X175" s="35"/>
      <c r="Y175" s="35"/>
      <c r="Z175" s="6"/>
      <c r="AA175" s="36">
        <f>IF(COUNTIF(AA20:AA100,"K")=0,"",COUNTIF(AA20:AA100,"K"))</f>
        <v>3</v>
      </c>
      <c r="AB175" s="34"/>
      <c r="AC175" s="35"/>
      <c r="AD175" s="35"/>
      <c r="AE175" s="35"/>
      <c r="AF175" s="6"/>
      <c r="AG175" s="36">
        <f>IF(COUNTIF(AG20:AG100,"K")=0,"",COUNTIF(AG20:AG100,"K"))</f>
        <v>2</v>
      </c>
      <c r="AH175" s="34"/>
      <c r="AI175" s="35"/>
      <c r="AJ175" s="35"/>
      <c r="AK175" s="35"/>
      <c r="AL175" s="6"/>
      <c r="AM175" s="36">
        <f>IF(COUNTIF(AM20:AM100,"K")=0,"",COUNTIF(AM20:AM100,"K"))</f>
        <v>2</v>
      </c>
      <c r="AN175" s="34"/>
      <c r="AO175" s="35"/>
      <c r="AP175" s="35"/>
      <c r="AQ175" s="35"/>
      <c r="AR175" s="6"/>
      <c r="AS175" s="36" t="str">
        <f>IF(COUNTIF(AS20:AS100,"K")=0,"",COUNTIF(AS20:AS100,"K"))</f>
        <v/>
      </c>
      <c r="AT175" s="34"/>
      <c r="AU175" s="35"/>
      <c r="AV175" s="35"/>
      <c r="AW175" s="35"/>
      <c r="AX175" s="6"/>
      <c r="AY175" s="36">
        <f>IF(COUNTIF(AY20:AY100,"K")=0,"",COUNTIF(AY20:AY100,"K"))</f>
        <v>1</v>
      </c>
      <c r="AZ175" s="37"/>
      <c r="BA175" s="35"/>
      <c r="BB175" s="35"/>
      <c r="BC175" s="35"/>
      <c r="BD175" s="6"/>
      <c r="BE175" s="95">
        <f t="shared" si="332"/>
        <v>16</v>
      </c>
    </row>
    <row r="176" spans="1:57" s="302" customFormat="1" ht="15.75" customHeight="1" x14ac:dyDescent="0.3">
      <c r="A176" s="38"/>
      <c r="B176" s="17"/>
      <c r="C176" s="33" t="s">
        <v>220</v>
      </c>
      <c r="D176" s="34"/>
      <c r="E176" s="35"/>
      <c r="F176" s="35"/>
      <c r="G176" s="35"/>
      <c r="H176" s="6"/>
      <c r="I176" s="36" t="str">
        <f>IF(COUNTIF(I20:I100,"K(Z)")=0,"",COUNTIF(I20:I100,"K(Z)"))</f>
        <v/>
      </c>
      <c r="J176" s="34"/>
      <c r="K176" s="35"/>
      <c r="L176" s="35"/>
      <c r="M176" s="35"/>
      <c r="N176" s="6"/>
      <c r="O176" s="36" t="str">
        <f>IF(COUNTIF(O20:O100,"K(Z)")=0,"",COUNTIF(O20:O100,"K(Z)"))</f>
        <v/>
      </c>
      <c r="P176" s="34"/>
      <c r="Q176" s="35"/>
      <c r="R176" s="35"/>
      <c r="S176" s="35"/>
      <c r="T176" s="6"/>
      <c r="U176" s="36" t="str">
        <f>IF(COUNTIF(U20:U100,"K(Z)")=0,"",COUNTIF(U20:U100,"K(Z)"))</f>
        <v/>
      </c>
      <c r="V176" s="34"/>
      <c r="W176" s="35"/>
      <c r="X176" s="35"/>
      <c r="Y176" s="35"/>
      <c r="Z176" s="6"/>
      <c r="AA176" s="36">
        <f>IF(COUNTIF(AA20:AA100,"K(Z)")=0,"",COUNTIF(AA20:AA100,"K(Z)"))</f>
        <v>1</v>
      </c>
      <c r="AB176" s="34"/>
      <c r="AC176" s="35"/>
      <c r="AD176" s="35"/>
      <c r="AE176" s="35"/>
      <c r="AF176" s="6"/>
      <c r="AG176" s="36">
        <f>IF(COUNTIF(AG20:AG100,"K(Z)")=0,"",COUNTIF(AG20:AG100,"K(Z)"))</f>
        <v>2</v>
      </c>
      <c r="AH176" s="34"/>
      <c r="AI176" s="35"/>
      <c r="AJ176" s="35"/>
      <c r="AK176" s="35"/>
      <c r="AL176" s="6"/>
      <c r="AM176" s="36">
        <f>IF(COUNTIF(AM20:AM100,"K(Z)")=0,"",COUNTIF(AM20:AM100,"K(Z)"))</f>
        <v>3</v>
      </c>
      <c r="AN176" s="34"/>
      <c r="AO176" s="35"/>
      <c r="AP176" s="35"/>
      <c r="AQ176" s="35"/>
      <c r="AR176" s="6"/>
      <c r="AS176" s="36">
        <f>IF(COUNTIF(AS20:AS100,"K(Z)")=0,"",COUNTIF(AS20:AS100,"K(Z)"))</f>
        <v>3</v>
      </c>
      <c r="AT176" s="34"/>
      <c r="AU176" s="35"/>
      <c r="AV176" s="35"/>
      <c r="AW176" s="35"/>
      <c r="AX176" s="6"/>
      <c r="AY176" s="36">
        <f>IF(COUNTIF(AY20:AY100,"K(Z)")=0,"",COUNTIF(AY20:AY100,"K(Z)"))</f>
        <v>1</v>
      </c>
      <c r="AZ176" s="37"/>
      <c r="BA176" s="35"/>
      <c r="BB176" s="35"/>
      <c r="BC176" s="35"/>
      <c r="BD176" s="6"/>
      <c r="BE176" s="95">
        <f t="shared" si="332"/>
        <v>10</v>
      </c>
    </row>
    <row r="177" spans="1:57" s="302" customFormat="1" ht="15.75" customHeight="1" x14ac:dyDescent="0.3">
      <c r="A177" s="38"/>
      <c r="B177" s="17"/>
      <c r="C177" s="33" t="s">
        <v>40</v>
      </c>
      <c r="D177" s="34"/>
      <c r="E177" s="35"/>
      <c r="F177" s="35"/>
      <c r="G177" s="35"/>
      <c r="H177" s="6"/>
      <c r="I177" s="36" t="str">
        <f>IF(COUNTIF(I20:I100,"AV")=0,"",COUNTIF(I20:I100,"AV"))</f>
        <v/>
      </c>
      <c r="J177" s="34"/>
      <c r="K177" s="35"/>
      <c r="L177" s="35"/>
      <c r="M177" s="35"/>
      <c r="N177" s="6"/>
      <c r="O177" s="36" t="str">
        <f>IF(COUNTIF(O20:O100,"AV")=0,"",COUNTIF(O20:O100,"AV"))</f>
        <v/>
      </c>
      <c r="P177" s="34"/>
      <c r="Q177" s="35"/>
      <c r="R177" s="35"/>
      <c r="S177" s="35"/>
      <c r="T177" s="6"/>
      <c r="U177" s="36" t="str">
        <f>IF(COUNTIF(U20:U100,"AV")=0,"",COUNTIF(U20:U100,"AV"))</f>
        <v/>
      </c>
      <c r="V177" s="34"/>
      <c r="W177" s="35"/>
      <c r="X177" s="35"/>
      <c r="Y177" s="35"/>
      <c r="Z177" s="6"/>
      <c r="AA177" s="36" t="str">
        <f>IF(COUNTIF(AA20:AA100,"AV")=0,"",COUNTIF(AA20:AA100,"AV"))</f>
        <v/>
      </c>
      <c r="AB177" s="34"/>
      <c r="AC177" s="35"/>
      <c r="AD177" s="35"/>
      <c r="AE177" s="35"/>
      <c r="AF177" s="6"/>
      <c r="AG177" s="36" t="str">
        <f>IF(COUNTIF(AG20:AG100,"AV")=0,"",COUNTIF(AG20:AG100,"AV"))</f>
        <v/>
      </c>
      <c r="AH177" s="34"/>
      <c r="AI177" s="35"/>
      <c r="AJ177" s="35"/>
      <c r="AK177" s="35"/>
      <c r="AL177" s="6"/>
      <c r="AM177" s="36" t="str">
        <f>IF(COUNTIF(AM20:AM100,"AV")=0,"",COUNTIF(AM20:AM100,"AV"))</f>
        <v/>
      </c>
      <c r="AN177" s="34"/>
      <c r="AO177" s="35"/>
      <c r="AP177" s="35"/>
      <c r="AQ177" s="35"/>
      <c r="AR177" s="6"/>
      <c r="AS177" s="36" t="str">
        <f>IF(COUNTIF(AS20:AS100,"AV")=0,"",COUNTIF(AS20:AS100,"AV"))</f>
        <v/>
      </c>
      <c r="AT177" s="34"/>
      <c r="AU177" s="35"/>
      <c r="AV177" s="35"/>
      <c r="AW177" s="35"/>
      <c r="AX177" s="6"/>
      <c r="AY177" s="36" t="str">
        <f>IF(COUNTIF(AY20:AY100,"AV")=0,"",COUNTIF(AY20:AY100,"AV"))</f>
        <v/>
      </c>
      <c r="AZ177" s="37"/>
      <c r="BA177" s="35"/>
      <c r="BB177" s="35"/>
      <c r="BC177" s="35"/>
      <c r="BD177" s="6"/>
      <c r="BE177" s="95" t="str">
        <f t="shared" si="332"/>
        <v/>
      </c>
    </row>
    <row r="178" spans="1:57" s="302" customFormat="1" ht="15.75" customHeight="1" x14ac:dyDescent="0.3">
      <c r="A178" s="38"/>
      <c r="B178" s="17"/>
      <c r="C178" s="33" t="s">
        <v>41</v>
      </c>
      <c r="D178" s="34"/>
      <c r="E178" s="35"/>
      <c r="F178" s="35"/>
      <c r="G178" s="35"/>
      <c r="H178" s="6"/>
      <c r="I178" s="36" t="str">
        <f>IF(COUNTIF(I20:I100,"KO")=0,"",COUNTIF(I20:I100,"KO"))</f>
        <v/>
      </c>
      <c r="J178" s="34"/>
      <c r="K178" s="35"/>
      <c r="L178" s="35"/>
      <c r="M178" s="35"/>
      <c r="N178" s="6"/>
      <c r="O178" s="36" t="str">
        <f>IF(COUNTIF(O20:O100,"KO")=0,"",COUNTIF(O20:O100,"KO"))</f>
        <v/>
      </c>
      <c r="P178" s="34"/>
      <c r="Q178" s="35"/>
      <c r="R178" s="35"/>
      <c r="S178" s="35"/>
      <c r="T178" s="6"/>
      <c r="U178" s="36" t="str">
        <f>IF(COUNTIF(U20:U100,"KO")=0,"",COUNTIF(U20:U100,"KO"))</f>
        <v/>
      </c>
      <c r="V178" s="34"/>
      <c r="W178" s="35"/>
      <c r="X178" s="35"/>
      <c r="Y178" s="35"/>
      <c r="Z178" s="6"/>
      <c r="AA178" s="36" t="str">
        <f>IF(COUNTIF(AA20:AA100,"KO")=0,"",COUNTIF(AA20:AA100,"KO"))</f>
        <v/>
      </c>
      <c r="AB178" s="34"/>
      <c r="AC178" s="35"/>
      <c r="AD178" s="35"/>
      <c r="AE178" s="35"/>
      <c r="AF178" s="6"/>
      <c r="AG178" s="36" t="str">
        <f>IF(COUNTIF(AG20:AG100,"KO")=0,"",COUNTIF(AG20:AG100,"KO"))</f>
        <v/>
      </c>
      <c r="AH178" s="34"/>
      <c r="AI178" s="35"/>
      <c r="AJ178" s="35"/>
      <c r="AK178" s="35"/>
      <c r="AL178" s="6"/>
      <c r="AM178" s="36" t="str">
        <f>IF(COUNTIF(AM20:AM100,"KO")=0,"",COUNTIF(AM20:AM100,"KO"))</f>
        <v/>
      </c>
      <c r="AN178" s="34"/>
      <c r="AO178" s="35"/>
      <c r="AP178" s="35"/>
      <c r="AQ178" s="35"/>
      <c r="AR178" s="6"/>
      <c r="AS178" s="36" t="str">
        <f>IF(COUNTIF(AS20:AS100,"KO")=0,"",COUNTIF(AS20:AS100,"KO"))</f>
        <v/>
      </c>
      <c r="AT178" s="34"/>
      <c r="AU178" s="35"/>
      <c r="AV178" s="35"/>
      <c r="AW178" s="35"/>
      <c r="AX178" s="6"/>
      <c r="AY178" s="36" t="str">
        <f>IF(COUNTIF(AY20:AY100,"KO")=0,"",COUNTIF(AY20:AY100,"KO"))</f>
        <v/>
      </c>
      <c r="AZ178" s="37"/>
      <c r="BA178" s="35"/>
      <c r="BB178" s="35"/>
      <c r="BC178" s="35"/>
      <c r="BD178" s="6"/>
      <c r="BE178" s="95" t="str">
        <f t="shared" si="332"/>
        <v/>
      </c>
    </row>
    <row r="179" spans="1:57" s="302" customFormat="1" ht="15.75" customHeight="1" x14ac:dyDescent="0.3">
      <c r="A179" s="40"/>
      <c r="B179" s="20"/>
      <c r="C179" s="41" t="s">
        <v>42</v>
      </c>
      <c r="D179" s="42"/>
      <c r="E179" s="43"/>
      <c r="F179" s="43"/>
      <c r="G179" s="43"/>
      <c r="H179" s="19"/>
      <c r="I179" s="36" t="str">
        <f>IF(COUNTIF(I20:I100,"S")=0,"",COUNTIF(I20:I100,"S"))</f>
        <v/>
      </c>
      <c r="J179" s="42"/>
      <c r="K179" s="43"/>
      <c r="L179" s="43"/>
      <c r="M179" s="43"/>
      <c r="N179" s="19"/>
      <c r="O179" s="36" t="str">
        <f>IF(COUNTIF(O20:O100,"S")=0,"",COUNTIF(O20:O100,"S"))</f>
        <v/>
      </c>
      <c r="P179" s="42"/>
      <c r="Q179" s="43"/>
      <c r="R179" s="43"/>
      <c r="S179" s="43"/>
      <c r="T179" s="19"/>
      <c r="U179" s="36" t="str">
        <f>IF(COUNTIF(U20:U100,"S")=0,"",COUNTIF(U20:U100,"S"))</f>
        <v/>
      </c>
      <c r="V179" s="42"/>
      <c r="W179" s="43"/>
      <c r="X179" s="43"/>
      <c r="Y179" s="43"/>
      <c r="Z179" s="19"/>
      <c r="AA179" s="36" t="str">
        <f>IF(COUNTIF(AA20:AA100,"S")=0,"",COUNTIF(AA20:AA100,"S"))</f>
        <v/>
      </c>
      <c r="AB179" s="42"/>
      <c r="AC179" s="43"/>
      <c r="AD179" s="43"/>
      <c r="AE179" s="43"/>
      <c r="AF179" s="19"/>
      <c r="AG179" s="36" t="str">
        <f>IF(COUNTIF(AG20:AG100,"S")=0,"",COUNTIF(AG20:AG100,"S"))</f>
        <v/>
      </c>
      <c r="AH179" s="42"/>
      <c r="AI179" s="43"/>
      <c r="AJ179" s="43"/>
      <c r="AK179" s="43"/>
      <c r="AL179" s="19"/>
      <c r="AM179" s="36" t="str">
        <f>IF(COUNTIF(AM20:AM100,"S")=0,"",COUNTIF(AM20:AM100,"S"))</f>
        <v/>
      </c>
      <c r="AN179" s="42"/>
      <c r="AO179" s="43"/>
      <c r="AP179" s="43"/>
      <c r="AQ179" s="43"/>
      <c r="AR179" s="19"/>
      <c r="AS179" s="36" t="str">
        <f>IF(COUNTIF(AS20:AS100,"S")=0,"",COUNTIF(AS20:AS100,"S"))</f>
        <v/>
      </c>
      <c r="AT179" s="42"/>
      <c r="AU179" s="43"/>
      <c r="AV179" s="43"/>
      <c r="AW179" s="43"/>
      <c r="AX179" s="19"/>
      <c r="AY179" s="36" t="str">
        <f>IF(COUNTIF(AY20:AY100,"S")=0,"",COUNTIF(AY20:AY100,"S"))</f>
        <v/>
      </c>
      <c r="AZ179" s="37"/>
      <c r="BA179" s="35"/>
      <c r="BB179" s="35"/>
      <c r="BC179" s="35"/>
      <c r="BD179" s="6"/>
      <c r="BE179" s="95" t="str">
        <f t="shared" si="332"/>
        <v/>
      </c>
    </row>
    <row r="180" spans="1:57" s="302" customFormat="1" ht="15.75" customHeight="1" x14ac:dyDescent="0.3">
      <c r="A180" s="40"/>
      <c r="B180" s="20"/>
      <c r="C180" s="41" t="s">
        <v>43</v>
      </c>
      <c r="D180" s="42"/>
      <c r="E180" s="43"/>
      <c r="F180" s="43"/>
      <c r="G180" s="43"/>
      <c r="H180" s="19"/>
      <c r="I180" s="36" t="str">
        <f>IF(COUNTIF(I20:I100,"Z")=0,"",COUNTIF(I20:I100,"Z"))</f>
        <v/>
      </c>
      <c r="J180" s="42"/>
      <c r="K180" s="43"/>
      <c r="L180" s="43"/>
      <c r="M180" s="43"/>
      <c r="N180" s="19"/>
      <c r="O180" s="36" t="str">
        <f>IF(COUNTIF(O20:O100,"Z")=0,"",COUNTIF(O20:O100,"Z"))</f>
        <v/>
      </c>
      <c r="P180" s="42"/>
      <c r="Q180" s="43"/>
      <c r="R180" s="43"/>
      <c r="S180" s="43"/>
      <c r="T180" s="19"/>
      <c r="U180" s="36" t="str">
        <f>IF(COUNTIF(U20:U100,"Z")=0,"",COUNTIF(U20:U100,"Z"))</f>
        <v/>
      </c>
      <c r="V180" s="42"/>
      <c r="W180" s="43"/>
      <c r="X180" s="43"/>
      <c r="Y180" s="43"/>
      <c r="Z180" s="19"/>
      <c r="AA180" s="36" t="str">
        <f>IF(COUNTIF(AA20:AA100,"Z")=0,"",COUNTIF(AA20:AA100,"Z"))</f>
        <v/>
      </c>
      <c r="AB180" s="42"/>
      <c r="AC180" s="43"/>
      <c r="AD180" s="43"/>
      <c r="AE180" s="43"/>
      <c r="AF180" s="19"/>
      <c r="AG180" s="36" t="str">
        <f>IF(COUNTIF(AG20:AG100,"Z")=0,"",COUNTIF(AG20:AG100,"Z"))</f>
        <v/>
      </c>
      <c r="AH180" s="42"/>
      <c r="AI180" s="43"/>
      <c r="AJ180" s="43"/>
      <c r="AK180" s="43"/>
      <c r="AL180" s="19"/>
      <c r="AM180" s="36" t="str">
        <f>IF(COUNTIF(AM20:AM100,"Z")=0,"",COUNTIF(AM20:AM100,"Z"))</f>
        <v/>
      </c>
      <c r="AN180" s="42"/>
      <c r="AO180" s="43"/>
      <c r="AP180" s="43"/>
      <c r="AQ180" s="43"/>
      <c r="AR180" s="19"/>
      <c r="AS180" s="36" t="str">
        <f>IF(COUNTIF(AS20:AS100,"Z")=0,"",COUNTIF(AS20:AS100,"Z"))</f>
        <v/>
      </c>
      <c r="AT180" s="42"/>
      <c r="AU180" s="43"/>
      <c r="AV180" s="43"/>
      <c r="AW180" s="43"/>
      <c r="AX180" s="19"/>
      <c r="AY180" s="36" t="str">
        <f>IF(COUNTIF(AY20:AY100,"Z")=0,"",COUNTIF(AY20:AY100,"Z"))</f>
        <v/>
      </c>
      <c r="AZ180" s="37"/>
      <c r="BA180" s="35"/>
      <c r="BB180" s="35"/>
      <c r="BC180" s="35"/>
      <c r="BD180" s="6"/>
      <c r="BE180" s="95" t="str">
        <f t="shared" si="332"/>
        <v/>
      </c>
    </row>
    <row r="181" spans="1:57" s="302" customFormat="1" ht="15.75" customHeight="1" x14ac:dyDescent="0.3">
      <c r="A181" s="40"/>
      <c r="B181" s="20"/>
      <c r="C181" s="41" t="s">
        <v>44</v>
      </c>
      <c r="D181" s="42"/>
      <c r="E181" s="43"/>
      <c r="F181" s="43"/>
      <c r="G181" s="43"/>
      <c r="H181" s="19"/>
      <c r="I181" s="36" t="str">
        <f>IF(COUNTIF(I20:I100,"KR")=0,"",COUNTIF(I20:I100,"KR"))</f>
        <v/>
      </c>
      <c r="J181" s="42"/>
      <c r="K181" s="43"/>
      <c r="L181" s="43"/>
      <c r="M181" s="43"/>
      <c r="N181" s="19"/>
      <c r="O181" s="36" t="str">
        <f>IF(COUNTIF(O20:O100,"KR")=0,"",COUNTIF(O20:O100,"KR"))</f>
        <v/>
      </c>
      <c r="P181" s="42"/>
      <c r="Q181" s="43"/>
      <c r="R181" s="43"/>
      <c r="S181" s="43"/>
      <c r="T181" s="19"/>
      <c r="U181" s="36" t="str">
        <f>IF(COUNTIF(U20:U100,"KR")=0,"",COUNTIF(U20:U100,"KR"))</f>
        <v/>
      </c>
      <c r="V181" s="42"/>
      <c r="W181" s="43"/>
      <c r="X181" s="43"/>
      <c r="Y181" s="43"/>
      <c r="Z181" s="19"/>
      <c r="AA181" s="36" t="str">
        <f>IF(COUNTIF(AA20:AA100,"KR")=0,"",COUNTIF(AA20:AA100,"KR"))</f>
        <v/>
      </c>
      <c r="AB181" s="42"/>
      <c r="AC181" s="43"/>
      <c r="AD181" s="43"/>
      <c r="AE181" s="43"/>
      <c r="AF181" s="19"/>
      <c r="AG181" s="36" t="str">
        <f>IF(COUNTIF(AG20:AG100,"KR")=0,"",COUNTIF(AG20:AG100,"KR"))</f>
        <v/>
      </c>
      <c r="AH181" s="42"/>
      <c r="AI181" s="43"/>
      <c r="AJ181" s="43"/>
      <c r="AK181" s="43"/>
      <c r="AL181" s="19"/>
      <c r="AM181" s="36" t="str">
        <f>IF(COUNTIF(AM20:AM100,"KR")=0,"",COUNTIF(AM20:AM100,"KR"))</f>
        <v/>
      </c>
      <c r="AN181" s="42"/>
      <c r="AO181" s="43"/>
      <c r="AP181" s="43"/>
      <c r="AQ181" s="43"/>
      <c r="AR181" s="19"/>
      <c r="AS181" s="36" t="str">
        <f>IF(COUNTIF(AS20:AS100,"KR")=0,"",COUNTIF(AS20:AS100,"KR"))</f>
        <v/>
      </c>
      <c r="AT181" s="42"/>
      <c r="AU181" s="43"/>
      <c r="AV181" s="43"/>
      <c r="AW181" s="43"/>
      <c r="AX181" s="19"/>
      <c r="AY181" s="44" t="str">
        <f>IF(COUNTIF(AY20:AY100,"KR")=0,"",COUNTIF(AY20:AY100,"KR"))</f>
        <v/>
      </c>
      <c r="AZ181" s="45"/>
      <c r="BA181" s="43"/>
      <c r="BB181" s="43"/>
      <c r="BC181" s="43"/>
      <c r="BD181" s="19"/>
      <c r="BE181" s="95" t="str">
        <f t="shared" si="332"/>
        <v/>
      </c>
    </row>
    <row r="182" spans="1:57" s="302" customFormat="1" ht="15.75" customHeight="1" thickBot="1" x14ac:dyDescent="0.35">
      <c r="A182" s="46"/>
      <c r="B182" s="30"/>
      <c r="C182" s="31" t="s">
        <v>45</v>
      </c>
      <c r="D182" s="47"/>
      <c r="E182" s="48"/>
      <c r="F182" s="48"/>
      <c r="G182" s="48"/>
      <c r="H182" s="49"/>
      <c r="I182" s="50" t="str">
        <f>IF(SUM(I169:I180)=0,"",SUM(I169:I180))</f>
        <v/>
      </c>
      <c r="J182" s="47"/>
      <c r="K182" s="48"/>
      <c r="L182" s="48"/>
      <c r="M182" s="48"/>
      <c r="N182" s="49"/>
      <c r="O182" s="50">
        <f>IF(SUM(O169:O180)=0,"",SUM(O169:O180))</f>
        <v>12</v>
      </c>
      <c r="P182" s="47"/>
      <c r="Q182" s="48"/>
      <c r="R182" s="48"/>
      <c r="S182" s="48"/>
      <c r="T182" s="49"/>
      <c r="U182" s="50">
        <f>IF(SUM(U169:U180)=0,"",SUM(U169:U180))</f>
        <v>12</v>
      </c>
      <c r="V182" s="47"/>
      <c r="W182" s="48"/>
      <c r="X182" s="48"/>
      <c r="Y182" s="48"/>
      <c r="Z182" s="49"/>
      <c r="AA182" s="50">
        <f>IF(SUM(AA169:AA180)=0,"",SUM(AA169:AA180))</f>
        <v>11</v>
      </c>
      <c r="AB182" s="47"/>
      <c r="AC182" s="48"/>
      <c r="AD182" s="48"/>
      <c r="AE182" s="48"/>
      <c r="AF182" s="49"/>
      <c r="AG182" s="50">
        <f>IF(SUM(AG169:AG180)=0,"",SUM(AG169:AG180))</f>
        <v>11</v>
      </c>
      <c r="AH182" s="47"/>
      <c r="AI182" s="48"/>
      <c r="AJ182" s="48"/>
      <c r="AK182" s="48"/>
      <c r="AL182" s="49"/>
      <c r="AM182" s="50">
        <f>IF(SUM(AM169:AM180)=0,"",SUM(AM169:AM180))</f>
        <v>11</v>
      </c>
      <c r="AN182" s="47"/>
      <c r="AO182" s="48"/>
      <c r="AP182" s="48"/>
      <c r="AQ182" s="48"/>
      <c r="AR182" s="49"/>
      <c r="AS182" s="50">
        <f>IF(SUM(AS169:AS180)=0,"",SUM(AS169:AS180))</f>
        <v>8</v>
      </c>
      <c r="AT182" s="47"/>
      <c r="AU182" s="48"/>
      <c r="AV182" s="48"/>
      <c r="AW182" s="48"/>
      <c r="AX182" s="49"/>
      <c r="AY182" s="50">
        <f>IF(SUM(AY169:AY180)=0,"",SUM(AY169:AY180))</f>
        <v>9</v>
      </c>
      <c r="AZ182" s="51"/>
      <c r="BA182" s="48"/>
      <c r="BB182" s="48"/>
      <c r="BC182" s="48"/>
      <c r="BD182" s="49"/>
      <c r="BE182" s="100">
        <f t="shared" si="332"/>
        <v>62</v>
      </c>
    </row>
    <row r="183" spans="1:57" s="302" customFormat="1" ht="15.75" customHeight="1" thickTop="1" x14ac:dyDescent="0.25">
      <c r="A183" s="346"/>
      <c r="B183" s="347"/>
      <c r="C183" s="347"/>
      <c r="D183" s="348"/>
      <c r="E183" s="348"/>
      <c r="F183" s="348"/>
      <c r="G183" s="348"/>
      <c r="H183" s="348"/>
      <c r="I183" s="348"/>
      <c r="J183" s="348"/>
      <c r="K183" s="348"/>
      <c r="L183" s="348"/>
      <c r="M183" s="348"/>
      <c r="N183" s="348"/>
      <c r="O183" s="348"/>
      <c r="P183" s="348"/>
      <c r="Q183" s="348"/>
      <c r="R183" s="348"/>
      <c r="S183" s="348"/>
      <c r="T183" s="348"/>
      <c r="U183" s="348"/>
      <c r="V183" s="348"/>
      <c r="W183" s="348"/>
      <c r="X183" s="348"/>
      <c r="Y183" s="348"/>
      <c r="Z183" s="348"/>
      <c r="AA183" s="348"/>
      <c r="AB183" s="348"/>
      <c r="AC183" s="348"/>
      <c r="AD183" s="348"/>
      <c r="AE183" s="348"/>
      <c r="AF183" s="348"/>
      <c r="AG183" s="348"/>
      <c r="AH183" s="348"/>
      <c r="AI183" s="348"/>
      <c r="AJ183" s="348"/>
      <c r="AK183" s="348"/>
      <c r="AL183" s="348"/>
      <c r="AM183" s="348"/>
      <c r="AN183" s="348"/>
      <c r="AO183" s="348"/>
      <c r="AP183" s="348"/>
      <c r="AQ183" s="348"/>
      <c r="AR183" s="348"/>
      <c r="AS183" s="348"/>
      <c r="AT183" s="348"/>
      <c r="AU183" s="348"/>
      <c r="AV183" s="348"/>
      <c r="AW183" s="348"/>
      <c r="AX183" s="348"/>
      <c r="AY183" s="348"/>
      <c r="AZ183" s="348"/>
      <c r="BA183" s="348"/>
      <c r="BB183" s="348"/>
      <c r="BC183" s="348"/>
      <c r="BD183" s="348"/>
      <c r="BE183" s="348"/>
    </row>
    <row r="184" spans="1:57" s="302" customFormat="1" ht="15.75" customHeight="1" x14ac:dyDescent="0.25">
      <c r="A184" s="346"/>
      <c r="B184" s="347"/>
      <c r="C184" s="347"/>
      <c r="D184" s="348"/>
      <c r="E184" s="348"/>
      <c r="F184" s="348"/>
      <c r="G184" s="348"/>
      <c r="H184" s="348"/>
      <c r="I184" s="348"/>
      <c r="J184" s="348"/>
      <c r="K184" s="348"/>
      <c r="L184" s="348"/>
      <c r="M184" s="348"/>
      <c r="N184" s="348"/>
      <c r="O184" s="348"/>
      <c r="P184" s="348"/>
      <c r="Q184" s="348"/>
      <c r="R184" s="348"/>
      <c r="S184" s="348"/>
      <c r="T184" s="348"/>
      <c r="U184" s="348"/>
      <c r="V184" s="348"/>
      <c r="W184" s="348"/>
      <c r="X184" s="348"/>
      <c r="Y184" s="348"/>
      <c r="Z184" s="348"/>
      <c r="AA184" s="348"/>
      <c r="AB184" s="348"/>
      <c r="AC184" s="348"/>
      <c r="AD184" s="348"/>
      <c r="AE184" s="348"/>
      <c r="AF184" s="348"/>
      <c r="AG184" s="348"/>
      <c r="AH184" s="348"/>
      <c r="AI184" s="348"/>
      <c r="AJ184" s="348"/>
      <c r="AK184" s="348"/>
      <c r="AL184" s="348"/>
      <c r="AM184" s="348"/>
      <c r="AN184" s="348"/>
      <c r="AO184" s="348"/>
      <c r="AP184" s="348"/>
      <c r="AQ184" s="348"/>
      <c r="AR184" s="348"/>
      <c r="AS184" s="348"/>
      <c r="AT184" s="348"/>
      <c r="AU184" s="348"/>
      <c r="AV184" s="348"/>
      <c r="AW184" s="348"/>
      <c r="AX184" s="348"/>
      <c r="AY184" s="348"/>
      <c r="AZ184" s="348"/>
      <c r="BA184" s="348"/>
      <c r="BB184" s="348"/>
      <c r="BC184" s="348"/>
      <c r="BD184" s="348"/>
      <c r="BE184" s="348"/>
    </row>
    <row r="185" spans="1:57" s="302" customFormat="1" ht="15.75" customHeight="1" x14ac:dyDescent="0.25">
      <c r="A185" s="346"/>
      <c r="B185" s="347"/>
      <c r="C185" s="347"/>
      <c r="D185" s="348"/>
      <c r="E185" s="348"/>
      <c r="F185" s="348"/>
      <c r="G185" s="348"/>
      <c r="H185" s="348"/>
      <c r="I185" s="348"/>
      <c r="J185" s="348"/>
      <c r="K185" s="348"/>
      <c r="L185" s="348"/>
      <c r="M185" s="348"/>
      <c r="N185" s="348"/>
      <c r="O185" s="348"/>
      <c r="P185" s="348"/>
      <c r="Q185" s="348"/>
      <c r="R185" s="348"/>
      <c r="S185" s="348"/>
      <c r="T185" s="348"/>
      <c r="U185" s="348"/>
      <c r="V185" s="348"/>
      <c r="W185" s="348"/>
      <c r="X185" s="348"/>
      <c r="Y185" s="348"/>
      <c r="Z185" s="348"/>
      <c r="AA185" s="348"/>
      <c r="AB185" s="348"/>
      <c r="AC185" s="348"/>
      <c r="AD185" s="348"/>
      <c r="AE185" s="348"/>
      <c r="AF185" s="348"/>
      <c r="AG185" s="348"/>
      <c r="AH185" s="348"/>
      <c r="AI185" s="348"/>
      <c r="AJ185" s="348"/>
      <c r="AK185" s="348"/>
      <c r="AL185" s="348"/>
      <c r="AM185" s="348"/>
      <c r="AN185" s="348"/>
      <c r="AO185" s="348"/>
      <c r="AP185" s="348"/>
      <c r="AQ185" s="348"/>
      <c r="AR185" s="348"/>
      <c r="AS185" s="348"/>
      <c r="AT185" s="348"/>
      <c r="AU185" s="348"/>
      <c r="AV185" s="348"/>
      <c r="AW185" s="348"/>
      <c r="AX185" s="348"/>
      <c r="AY185" s="348"/>
      <c r="AZ185" s="348"/>
      <c r="BA185" s="348"/>
      <c r="BB185" s="348"/>
      <c r="BC185" s="348"/>
      <c r="BD185" s="348"/>
      <c r="BE185" s="348"/>
    </row>
    <row r="186" spans="1:57" s="302" customFormat="1" ht="15.75" customHeight="1" x14ac:dyDescent="0.25">
      <c r="A186" s="346"/>
      <c r="B186" s="347"/>
      <c r="C186" s="347"/>
      <c r="D186" s="348"/>
      <c r="E186" s="348"/>
      <c r="F186" s="348"/>
      <c r="G186" s="348"/>
      <c r="H186" s="348"/>
      <c r="I186" s="348"/>
      <c r="J186" s="348"/>
      <c r="K186" s="348"/>
      <c r="L186" s="348"/>
      <c r="M186" s="348"/>
      <c r="N186" s="348"/>
      <c r="O186" s="348"/>
      <c r="P186" s="348"/>
      <c r="Q186" s="348"/>
      <c r="R186" s="348"/>
      <c r="S186" s="348"/>
      <c r="T186" s="348"/>
      <c r="U186" s="348"/>
      <c r="V186" s="348"/>
      <c r="W186" s="348"/>
      <c r="X186" s="348"/>
      <c r="Y186" s="348"/>
      <c r="Z186" s="348"/>
      <c r="AA186" s="348"/>
      <c r="AB186" s="348"/>
      <c r="AC186" s="348"/>
      <c r="AD186" s="348"/>
      <c r="AE186" s="348"/>
      <c r="AF186" s="348"/>
      <c r="AG186" s="348"/>
      <c r="AH186" s="348"/>
      <c r="AI186" s="348"/>
      <c r="AJ186" s="348"/>
      <c r="AK186" s="348"/>
      <c r="AL186" s="348"/>
      <c r="AM186" s="348"/>
      <c r="AN186" s="348"/>
      <c r="AO186" s="348"/>
      <c r="AP186" s="348"/>
      <c r="AQ186" s="348"/>
      <c r="AR186" s="348"/>
      <c r="AS186" s="348"/>
      <c r="AT186" s="348"/>
      <c r="AU186" s="348"/>
      <c r="AV186" s="348"/>
      <c r="AW186" s="348"/>
      <c r="AX186" s="348"/>
      <c r="AY186" s="348"/>
      <c r="AZ186" s="348"/>
      <c r="BA186" s="348"/>
      <c r="BB186" s="348"/>
      <c r="BC186" s="348"/>
      <c r="BD186" s="348"/>
      <c r="BE186" s="348"/>
    </row>
    <row r="187" spans="1:57" s="302" customFormat="1" ht="15.75" customHeight="1" x14ac:dyDescent="0.25">
      <c r="A187" s="346"/>
      <c r="B187" s="347"/>
      <c r="C187" s="347"/>
      <c r="D187" s="348"/>
      <c r="E187" s="348"/>
      <c r="F187" s="348"/>
      <c r="G187" s="348"/>
      <c r="H187" s="348"/>
      <c r="I187" s="348"/>
      <c r="J187" s="348"/>
      <c r="K187" s="348"/>
      <c r="L187" s="348"/>
      <c r="M187" s="348"/>
      <c r="N187" s="348"/>
      <c r="O187" s="348"/>
      <c r="P187" s="348"/>
      <c r="Q187" s="348"/>
      <c r="R187" s="348"/>
      <c r="S187" s="348"/>
      <c r="T187" s="348"/>
      <c r="U187" s="348"/>
      <c r="V187" s="348"/>
      <c r="W187" s="348"/>
      <c r="X187" s="348"/>
      <c r="Y187" s="348"/>
      <c r="Z187" s="348"/>
      <c r="AA187" s="348"/>
      <c r="AB187" s="348"/>
      <c r="AC187" s="348"/>
      <c r="AD187" s="348"/>
      <c r="AE187" s="348"/>
      <c r="AF187" s="348"/>
      <c r="AG187" s="348"/>
      <c r="AH187" s="348"/>
      <c r="AI187" s="348"/>
      <c r="AJ187" s="348"/>
      <c r="AK187" s="348"/>
      <c r="AL187" s="348"/>
      <c r="AM187" s="348"/>
      <c r="AN187" s="348"/>
      <c r="AO187" s="348"/>
      <c r="AP187" s="348"/>
      <c r="AQ187" s="348"/>
      <c r="AR187" s="348"/>
      <c r="AS187" s="348"/>
      <c r="AT187" s="348"/>
      <c r="AU187" s="348"/>
      <c r="AV187" s="348"/>
      <c r="AW187" s="348"/>
      <c r="AX187" s="348"/>
      <c r="AY187" s="348"/>
      <c r="AZ187" s="348"/>
      <c r="BA187" s="348"/>
      <c r="BB187" s="348"/>
      <c r="BC187" s="348"/>
      <c r="BD187" s="348"/>
      <c r="BE187" s="348"/>
    </row>
    <row r="188" spans="1:57" s="302" customFormat="1" ht="15.75" customHeight="1" x14ac:dyDescent="0.25">
      <c r="A188" s="346"/>
      <c r="B188" s="347"/>
      <c r="C188" s="347"/>
      <c r="D188" s="348"/>
      <c r="E188" s="348"/>
      <c r="F188" s="348"/>
      <c r="G188" s="348"/>
      <c r="H188" s="348"/>
      <c r="I188" s="348"/>
      <c r="J188" s="348"/>
      <c r="K188" s="348"/>
      <c r="L188" s="348"/>
      <c r="M188" s="348"/>
      <c r="N188" s="348"/>
      <c r="O188" s="348"/>
      <c r="P188" s="348"/>
      <c r="Q188" s="348"/>
      <c r="R188" s="348"/>
      <c r="S188" s="348"/>
      <c r="T188" s="348"/>
      <c r="U188" s="348"/>
      <c r="V188" s="348"/>
      <c r="W188" s="348"/>
      <c r="X188" s="348"/>
      <c r="Y188" s="348"/>
      <c r="Z188" s="348"/>
      <c r="AA188" s="348"/>
      <c r="AB188" s="348"/>
      <c r="AC188" s="348"/>
      <c r="AD188" s="348"/>
      <c r="AE188" s="348"/>
      <c r="AF188" s="348"/>
      <c r="AG188" s="348"/>
      <c r="AH188" s="348"/>
      <c r="AI188" s="348"/>
      <c r="AJ188" s="348"/>
      <c r="AK188" s="348"/>
      <c r="AL188" s="348"/>
      <c r="AM188" s="348"/>
      <c r="AN188" s="348"/>
      <c r="AO188" s="348"/>
      <c r="AP188" s="348"/>
      <c r="AQ188" s="348"/>
      <c r="AR188" s="348"/>
      <c r="AS188" s="348"/>
      <c r="AT188" s="348"/>
      <c r="AU188" s="348"/>
      <c r="AV188" s="348"/>
      <c r="AW188" s="348"/>
      <c r="AX188" s="348"/>
      <c r="AY188" s="348"/>
      <c r="AZ188" s="348"/>
      <c r="BA188" s="348"/>
      <c r="BB188" s="348"/>
      <c r="BC188" s="348"/>
      <c r="BD188" s="348"/>
      <c r="BE188" s="348"/>
    </row>
    <row r="189" spans="1:57" s="302" customFormat="1" ht="15.75" customHeight="1" x14ac:dyDescent="0.25">
      <c r="A189" s="346"/>
      <c r="B189" s="347"/>
      <c r="C189" s="347"/>
      <c r="D189" s="348"/>
      <c r="E189" s="348"/>
      <c r="F189" s="348"/>
      <c r="G189" s="348"/>
      <c r="H189" s="348"/>
      <c r="I189" s="348"/>
      <c r="J189" s="348"/>
      <c r="K189" s="348"/>
      <c r="L189" s="348"/>
      <c r="M189" s="348"/>
      <c r="N189" s="348"/>
      <c r="O189" s="348"/>
      <c r="P189" s="348"/>
      <c r="Q189" s="348"/>
      <c r="R189" s="348"/>
      <c r="S189" s="348"/>
      <c r="T189" s="348"/>
      <c r="U189" s="348"/>
      <c r="V189" s="348"/>
      <c r="W189" s="348"/>
      <c r="X189" s="348"/>
      <c r="Y189" s="348"/>
      <c r="Z189" s="348"/>
      <c r="AA189" s="348"/>
      <c r="AB189" s="348"/>
      <c r="AC189" s="348"/>
      <c r="AD189" s="348"/>
      <c r="AE189" s="348"/>
      <c r="AF189" s="348"/>
      <c r="AG189" s="348"/>
      <c r="AH189" s="348"/>
      <c r="AI189" s="348"/>
      <c r="AJ189" s="348"/>
      <c r="AK189" s="348"/>
      <c r="AL189" s="348"/>
      <c r="AM189" s="348"/>
      <c r="AN189" s="348"/>
      <c r="AO189" s="348"/>
      <c r="AP189" s="348"/>
      <c r="AQ189" s="348"/>
      <c r="AR189" s="348"/>
      <c r="AS189" s="348"/>
      <c r="AT189" s="348"/>
      <c r="AU189" s="348"/>
      <c r="AV189" s="348"/>
      <c r="AW189" s="348"/>
      <c r="AX189" s="348"/>
      <c r="AY189" s="348"/>
      <c r="AZ189" s="348"/>
      <c r="BA189" s="348"/>
      <c r="BB189" s="348"/>
      <c r="BC189" s="348"/>
      <c r="BD189" s="348"/>
      <c r="BE189" s="348"/>
    </row>
    <row r="190" spans="1:57" s="302" customFormat="1" ht="15.75" customHeight="1" x14ac:dyDescent="0.25">
      <c r="A190" s="346"/>
      <c r="B190" s="347"/>
      <c r="C190" s="347"/>
      <c r="D190" s="348"/>
      <c r="E190" s="348"/>
      <c r="F190" s="348"/>
      <c r="G190" s="348"/>
      <c r="H190" s="348"/>
      <c r="I190" s="348"/>
      <c r="J190" s="348"/>
      <c r="K190" s="348"/>
      <c r="L190" s="348"/>
      <c r="M190" s="348"/>
      <c r="N190" s="348"/>
      <c r="O190" s="348"/>
      <c r="P190" s="348"/>
      <c r="Q190" s="348"/>
      <c r="R190" s="348"/>
      <c r="S190" s="348"/>
      <c r="T190" s="348"/>
      <c r="U190" s="348"/>
      <c r="V190" s="348"/>
      <c r="W190" s="348"/>
      <c r="X190" s="348"/>
      <c r="Y190" s="348"/>
      <c r="Z190" s="348"/>
      <c r="AA190" s="348"/>
      <c r="AB190" s="348"/>
      <c r="AC190" s="348"/>
      <c r="AD190" s="348"/>
      <c r="AE190" s="348"/>
      <c r="AF190" s="348"/>
      <c r="AG190" s="348"/>
      <c r="AH190" s="348"/>
      <c r="AI190" s="348"/>
      <c r="AJ190" s="348"/>
      <c r="AK190" s="348"/>
      <c r="AL190" s="348"/>
      <c r="AM190" s="348"/>
      <c r="AN190" s="348"/>
      <c r="AO190" s="348"/>
      <c r="AP190" s="348"/>
      <c r="AQ190" s="348"/>
      <c r="AR190" s="348"/>
      <c r="AS190" s="348"/>
      <c r="AT190" s="348"/>
      <c r="AU190" s="348"/>
      <c r="AV190" s="348"/>
      <c r="AW190" s="348"/>
      <c r="AX190" s="348"/>
      <c r="AY190" s="348"/>
      <c r="AZ190" s="348"/>
      <c r="BA190" s="348"/>
      <c r="BB190" s="348"/>
      <c r="BC190" s="348"/>
      <c r="BD190" s="348"/>
      <c r="BE190" s="348"/>
    </row>
    <row r="191" spans="1:57" s="302" customFormat="1" ht="15.75" customHeight="1" x14ac:dyDescent="0.25">
      <c r="A191" s="346"/>
      <c r="B191" s="347"/>
      <c r="C191" s="347"/>
      <c r="D191" s="348"/>
      <c r="E191" s="348"/>
      <c r="F191" s="348"/>
      <c r="G191" s="348"/>
      <c r="H191" s="348"/>
      <c r="I191" s="348"/>
      <c r="J191" s="348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  <c r="AA191" s="348"/>
      <c r="AB191" s="348"/>
      <c r="AC191" s="348"/>
      <c r="AD191" s="348"/>
      <c r="AE191" s="348"/>
      <c r="AF191" s="348"/>
      <c r="AG191" s="348"/>
      <c r="AH191" s="348"/>
      <c r="AI191" s="348"/>
      <c r="AJ191" s="348"/>
      <c r="AK191" s="348"/>
      <c r="AL191" s="348"/>
      <c r="AM191" s="348"/>
      <c r="AN191" s="348"/>
      <c r="AO191" s="348"/>
      <c r="AP191" s="348"/>
      <c r="AQ191" s="348"/>
      <c r="AR191" s="348"/>
      <c r="AS191" s="348"/>
      <c r="AT191" s="348"/>
      <c r="AU191" s="348"/>
      <c r="AV191" s="348"/>
      <c r="AW191" s="348"/>
      <c r="AX191" s="348"/>
      <c r="AY191" s="348"/>
      <c r="AZ191" s="348"/>
      <c r="BA191" s="348"/>
      <c r="BB191" s="348"/>
      <c r="BC191" s="348"/>
      <c r="BD191" s="348"/>
      <c r="BE191" s="348"/>
    </row>
    <row r="192" spans="1:57" s="302" customFormat="1" ht="15.75" customHeight="1" x14ac:dyDescent="0.25">
      <c r="A192" s="346"/>
      <c r="B192" s="347"/>
      <c r="C192" s="347"/>
      <c r="D192" s="348"/>
      <c r="E192" s="348"/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348"/>
      <c r="Y192" s="348"/>
      <c r="Z192" s="348"/>
      <c r="AA192" s="348"/>
      <c r="AB192" s="348"/>
      <c r="AC192" s="348"/>
      <c r="AD192" s="348"/>
      <c r="AE192" s="348"/>
      <c r="AF192" s="348"/>
      <c r="AG192" s="348"/>
      <c r="AH192" s="348"/>
      <c r="AI192" s="348"/>
      <c r="AJ192" s="348"/>
      <c r="AK192" s="348"/>
      <c r="AL192" s="348"/>
      <c r="AM192" s="348"/>
      <c r="AN192" s="348"/>
      <c r="AO192" s="348"/>
      <c r="AP192" s="348"/>
      <c r="AQ192" s="348"/>
      <c r="AR192" s="348"/>
      <c r="AS192" s="348"/>
      <c r="AT192" s="348"/>
      <c r="AU192" s="348"/>
      <c r="AV192" s="348"/>
      <c r="AW192" s="348"/>
      <c r="AX192" s="348"/>
      <c r="AY192" s="348"/>
      <c r="AZ192" s="348"/>
      <c r="BA192" s="348"/>
      <c r="BB192" s="348"/>
      <c r="BC192" s="348"/>
      <c r="BD192" s="348"/>
      <c r="BE192" s="348"/>
    </row>
    <row r="193" spans="1:57" s="302" customFormat="1" ht="15.75" customHeight="1" x14ac:dyDescent="0.25">
      <c r="A193" s="346"/>
      <c r="B193" s="347"/>
      <c r="C193" s="347"/>
      <c r="D193" s="348"/>
      <c r="E193" s="348"/>
      <c r="F193" s="348"/>
      <c r="G193" s="348"/>
      <c r="H193" s="348"/>
      <c r="I193" s="348"/>
      <c r="J193" s="348"/>
      <c r="K193" s="348"/>
      <c r="L193" s="348"/>
      <c r="M193" s="348"/>
      <c r="N193" s="348"/>
      <c r="O193" s="348"/>
      <c r="P193" s="348"/>
      <c r="Q193" s="348"/>
      <c r="R193" s="348"/>
      <c r="S193" s="348"/>
      <c r="T193" s="348"/>
      <c r="U193" s="348"/>
      <c r="V193" s="348"/>
      <c r="W193" s="348"/>
      <c r="X193" s="348"/>
      <c r="Y193" s="348"/>
      <c r="Z193" s="348"/>
      <c r="AA193" s="348"/>
      <c r="AB193" s="348"/>
      <c r="AC193" s="348"/>
      <c r="AD193" s="348"/>
      <c r="AE193" s="348"/>
      <c r="AF193" s="348"/>
      <c r="AG193" s="348"/>
      <c r="AH193" s="348"/>
      <c r="AI193" s="348"/>
      <c r="AJ193" s="348"/>
      <c r="AK193" s="348"/>
      <c r="AL193" s="348"/>
      <c r="AM193" s="348"/>
      <c r="AN193" s="348"/>
      <c r="AO193" s="348"/>
      <c r="AP193" s="348"/>
      <c r="AQ193" s="348"/>
      <c r="AR193" s="348"/>
      <c r="AS193" s="348"/>
      <c r="AT193" s="348"/>
      <c r="AU193" s="348"/>
      <c r="AV193" s="348"/>
      <c r="AW193" s="348"/>
      <c r="AX193" s="348"/>
      <c r="AY193" s="348"/>
      <c r="AZ193" s="348"/>
      <c r="BA193" s="348"/>
      <c r="BB193" s="348"/>
      <c r="BC193" s="348"/>
      <c r="BD193" s="348"/>
      <c r="BE193" s="348"/>
    </row>
    <row r="194" spans="1:57" s="302" customFormat="1" ht="15.75" customHeight="1" x14ac:dyDescent="0.25">
      <c r="A194" s="346"/>
      <c r="B194" s="347"/>
      <c r="C194" s="347"/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  <c r="S194" s="348"/>
      <c r="T194" s="348"/>
      <c r="U194" s="348"/>
      <c r="V194" s="348"/>
      <c r="W194" s="348"/>
      <c r="X194" s="348"/>
      <c r="Y194" s="348"/>
      <c r="Z194" s="348"/>
      <c r="AA194" s="348"/>
      <c r="AB194" s="348"/>
      <c r="AC194" s="348"/>
      <c r="AD194" s="348"/>
      <c r="AE194" s="348"/>
      <c r="AF194" s="348"/>
      <c r="AG194" s="348"/>
      <c r="AH194" s="348"/>
      <c r="AI194" s="348"/>
      <c r="AJ194" s="348"/>
      <c r="AK194" s="348"/>
      <c r="AL194" s="348"/>
      <c r="AM194" s="348"/>
      <c r="AN194" s="348"/>
      <c r="AO194" s="348"/>
      <c r="AP194" s="348"/>
      <c r="AQ194" s="348"/>
      <c r="AR194" s="348"/>
      <c r="AS194" s="348"/>
      <c r="AT194" s="348"/>
      <c r="AU194" s="348"/>
      <c r="AV194" s="348"/>
      <c r="AW194" s="348"/>
      <c r="AX194" s="348"/>
      <c r="AY194" s="348"/>
      <c r="AZ194" s="348"/>
      <c r="BA194" s="348"/>
      <c r="BB194" s="348"/>
      <c r="BC194" s="348"/>
      <c r="BD194" s="348"/>
      <c r="BE194" s="348"/>
    </row>
    <row r="195" spans="1:57" s="302" customFormat="1" ht="15.75" customHeight="1" x14ac:dyDescent="0.25">
      <c r="A195" s="346"/>
      <c r="B195" s="347"/>
      <c r="C195" s="347"/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348"/>
      <c r="Q195" s="348"/>
      <c r="R195" s="348"/>
      <c r="S195" s="348"/>
      <c r="T195" s="348"/>
      <c r="U195" s="348"/>
      <c r="V195" s="348"/>
      <c r="W195" s="348"/>
      <c r="X195" s="348"/>
      <c r="Y195" s="348"/>
      <c r="Z195" s="348"/>
      <c r="AA195" s="348"/>
      <c r="AB195" s="348"/>
      <c r="AC195" s="348"/>
      <c r="AD195" s="348"/>
      <c r="AE195" s="348"/>
      <c r="AF195" s="348"/>
      <c r="AG195" s="348"/>
      <c r="AH195" s="348"/>
      <c r="AI195" s="348"/>
      <c r="AJ195" s="348"/>
      <c r="AK195" s="348"/>
      <c r="AL195" s="348"/>
      <c r="AM195" s="348"/>
      <c r="AN195" s="348"/>
      <c r="AO195" s="348"/>
      <c r="AP195" s="348"/>
      <c r="AQ195" s="348"/>
      <c r="AR195" s="348"/>
      <c r="AS195" s="348"/>
      <c r="AT195" s="348"/>
      <c r="AU195" s="348"/>
      <c r="AV195" s="348"/>
      <c r="AW195" s="348"/>
      <c r="AX195" s="348"/>
      <c r="AY195" s="348"/>
      <c r="AZ195" s="348"/>
      <c r="BA195" s="348"/>
      <c r="BB195" s="348"/>
      <c r="BC195" s="348"/>
      <c r="BD195" s="348"/>
      <c r="BE195" s="348"/>
    </row>
    <row r="196" spans="1:57" s="302" customFormat="1" ht="15.75" customHeight="1" x14ac:dyDescent="0.25">
      <c r="A196" s="346"/>
      <c r="B196" s="347"/>
      <c r="C196" s="347"/>
      <c r="D196" s="348"/>
      <c r="E196" s="348"/>
      <c r="F196" s="348"/>
      <c r="G196" s="348"/>
      <c r="H196" s="348"/>
      <c r="I196" s="348"/>
      <c r="J196" s="348"/>
      <c r="K196" s="348"/>
      <c r="L196" s="348"/>
      <c r="M196" s="348"/>
      <c r="N196" s="348"/>
      <c r="O196" s="348"/>
      <c r="P196" s="348"/>
      <c r="Q196" s="348"/>
      <c r="R196" s="348"/>
      <c r="S196" s="348"/>
      <c r="T196" s="348"/>
      <c r="U196" s="348"/>
      <c r="V196" s="348"/>
      <c r="W196" s="348"/>
      <c r="X196" s="348"/>
      <c r="Y196" s="348"/>
      <c r="Z196" s="348"/>
      <c r="AA196" s="348"/>
      <c r="AB196" s="348"/>
      <c r="AC196" s="348"/>
      <c r="AD196" s="348"/>
      <c r="AE196" s="348"/>
      <c r="AF196" s="348"/>
      <c r="AG196" s="348"/>
      <c r="AH196" s="348"/>
      <c r="AI196" s="348"/>
      <c r="AJ196" s="348"/>
      <c r="AK196" s="348"/>
      <c r="AL196" s="348"/>
      <c r="AM196" s="348"/>
      <c r="AN196" s="348"/>
      <c r="AO196" s="348"/>
      <c r="AP196" s="348"/>
      <c r="AQ196" s="348"/>
      <c r="AR196" s="348"/>
      <c r="AS196" s="348"/>
      <c r="AT196" s="348"/>
      <c r="AU196" s="348"/>
      <c r="AV196" s="348"/>
      <c r="AW196" s="348"/>
      <c r="AX196" s="348"/>
      <c r="AY196" s="348"/>
      <c r="AZ196" s="348"/>
      <c r="BA196" s="348"/>
      <c r="BB196" s="348"/>
      <c r="BC196" s="348"/>
      <c r="BD196" s="348"/>
      <c r="BE196" s="348"/>
    </row>
    <row r="197" spans="1:57" s="302" customFormat="1" ht="15.75" customHeight="1" x14ac:dyDescent="0.25">
      <c r="A197" s="346"/>
      <c r="B197" s="347"/>
      <c r="C197" s="347"/>
      <c r="D197" s="348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  <c r="P197" s="348"/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  <c r="AA197" s="348"/>
      <c r="AB197" s="348"/>
      <c r="AC197" s="348"/>
      <c r="AD197" s="348"/>
      <c r="AE197" s="348"/>
      <c r="AF197" s="348"/>
      <c r="AG197" s="348"/>
      <c r="AH197" s="348"/>
      <c r="AI197" s="348"/>
      <c r="AJ197" s="348"/>
      <c r="AK197" s="348"/>
      <c r="AL197" s="348"/>
      <c r="AM197" s="348"/>
      <c r="AN197" s="348"/>
      <c r="AO197" s="348"/>
      <c r="AP197" s="348"/>
      <c r="AQ197" s="348"/>
      <c r="AR197" s="348"/>
      <c r="AS197" s="348"/>
      <c r="AT197" s="348"/>
      <c r="AU197" s="348"/>
      <c r="AV197" s="348"/>
      <c r="AW197" s="348"/>
      <c r="AX197" s="348"/>
      <c r="AY197" s="348"/>
      <c r="AZ197" s="348"/>
      <c r="BA197" s="348"/>
      <c r="BB197" s="348"/>
      <c r="BC197" s="348"/>
      <c r="BD197" s="348"/>
      <c r="BE197" s="348"/>
    </row>
    <row r="198" spans="1:57" s="302" customFormat="1" ht="15.75" customHeight="1" x14ac:dyDescent="0.25">
      <c r="A198" s="346"/>
      <c r="B198" s="347"/>
      <c r="C198" s="347"/>
      <c r="D198" s="348"/>
      <c r="E198" s="348"/>
      <c r="F198" s="348"/>
      <c r="G198" s="348"/>
      <c r="H198" s="348"/>
      <c r="I198" s="348"/>
      <c r="J198" s="348"/>
      <c r="K198" s="348"/>
      <c r="L198" s="348"/>
      <c r="M198" s="348"/>
      <c r="N198" s="348"/>
      <c r="O198" s="348"/>
      <c r="P198" s="348"/>
      <c r="Q198" s="348"/>
      <c r="R198" s="348"/>
      <c r="S198" s="348"/>
      <c r="T198" s="348"/>
      <c r="U198" s="348"/>
      <c r="V198" s="348"/>
      <c r="W198" s="348"/>
      <c r="X198" s="348"/>
      <c r="Y198" s="348"/>
      <c r="Z198" s="348"/>
      <c r="AA198" s="348"/>
      <c r="AB198" s="348"/>
      <c r="AC198" s="348"/>
      <c r="AD198" s="348"/>
      <c r="AE198" s="348"/>
      <c r="AF198" s="348"/>
      <c r="AG198" s="348"/>
      <c r="AH198" s="348"/>
      <c r="AI198" s="348"/>
      <c r="AJ198" s="348"/>
      <c r="AK198" s="348"/>
      <c r="AL198" s="348"/>
      <c r="AM198" s="348"/>
      <c r="AN198" s="348"/>
      <c r="AO198" s="348"/>
      <c r="AP198" s="348"/>
      <c r="AQ198" s="348"/>
      <c r="AR198" s="348"/>
      <c r="AS198" s="348"/>
      <c r="AT198" s="348"/>
      <c r="AU198" s="348"/>
      <c r="AV198" s="348"/>
      <c r="AW198" s="348"/>
      <c r="AX198" s="348"/>
      <c r="AY198" s="348"/>
      <c r="AZ198" s="348"/>
      <c r="BA198" s="348"/>
      <c r="BB198" s="348"/>
      <c r="BC198" s="348"/>
      <c r="BD198" s="348"/>
      <c r="BE198" s="348"/>
    </row>
    <row r="199" spans="1:57" s="302" customFormat="1" ht="15.75" customHeight="1" x14ac:dyDescent="0.25">
      <c r="A199" s="346"/>
      <c r="B199" s="347"/>
      <c r="C199" s="347"/>
      <c r="D199" s="348"/>
      <c r="E199" s="348"/>
      <c r="F199" s="348"/>
      <c r="G199" s="348"/>
      <c r="H199" s="348"/>
      <c r="I199" s="348"/>
      <c r="J199" s="348"/>
      <c r="K199" s="348"/>
      <c r="L199" s="348"/>
      <c r="M199" s="348"/>
      <c r="N199" s="348"/>
      <c r="O199" s="348"/>
      <c r="P199" s="348"/>
      <c r="Q199" s="348"/>
      <c r="R199" s="348"/>
      <c r="S199" s="348"/>
      <c r="T199" s="348"/>
      <c r="U199" s="348"/>
      <c r="V199" s="348"/>
      <c r="W199" s="348"/>
      <c r="X199" s="348"/>
      <c r="Y199" s="348"/>
      <c r="Z199" s="348"/>
      <c r="AA199" s="348"/>
      <c r="AB199" s="348"/>
      <c r="AC199" s="348"/>
      <c r="AD199" s="348"/>
      <c r="AE199" s="348"/>
      <c r="AF199" s="348"/>
      <c r="AG199" s="348"/>
      <c r="AH199" s="348"/>
      <c r="AI199" s="348"/>
      <c r="AJ199" s="348"/>
      <c r="AK199" s="348"/>
      <c r="AL199" s="348"/>
      <c r="AM199" s="348"/>
      <c r="AN199" s="348"/>
      <c r="AO199" s="348"/>
      <c r="AP199" s="348"/>
      <c r="AQ199" s="348"/>
      <c r="AR199" s="348"/>
      <c r="AS199" s="348"/>
      <c r="AT199" s="348"/>
      <c r="AU199" s="348"/>
      <c r="AV199" s="348"/>
      <c r="AW199" s="348"/>
      <c r="AX199" s="348"/>
      <c r="AY199" s="348"/>
      <c r="AZ199" s="348"/>
      <c r="BA199" s="348"/>
      <c r="BB199" s="348"/>
      <c r="BC199" s="348"/>
      <c r="BD199" s="348"/>
      <c r="BE199" s="348"/>
    </row>
    <row r="200" spans="1:57" s="302" customFormat="1" ht="15.75" customHeight="1" x14ac:dyDescent="0.25">
      <c r="A200" s="346"/>
      <c r="B200" s="347"/>
      <c r="C200" s="347"/>
      <c r="D200" s="348"/>
      <c r="E200" s="348"/>
      <c r="F200" s="348"/>
      <c r="G200" s="348"/>
      <c r="H200" s="348"/>
      <c r="I200" s="348"/>
      <c r="J200" s="348"/>
      <c r="K200" s="348"/>
      <c r="L200" s="348"/>
      <c r="M200" s="348"/>
      <c r="N200" s="348"/>
      <c r="O200" s="348"/>
      <c r="P200" s="348"/>
      <c r="Q200" s="348"/>
      <c r="R200" s="348"/>
      <c r="S200" s="348"/>
      <c r="T200" s="348"/>
      <c r="U200" s="348"/>
      <c r="V200" s="348"/>
      <c r="W200" s="348"/>
      <c r="X200" s="348"/>
      <c r="Y200" s="348"/>
      <c r="Z200" s="348"/>
      <c r="AA200" s="348"/>
      <c r="AB200" s="348"/>
      <c r="AC200" s="348"/>
      <c r="AD200" s="348"/>
      <c r="AE200" s="348"/>
      <c r="AF200" s="348"/>
      <c r="AG200" s="348"/>
      <c r="AH200" s="348"/>
      <c r="AI200" s="348"/>
      <c r="AJ200" s="348"/>
      <c r="AK200" s="348"/>
      <c r="AL200" s="348"/>
      <c r="AM200" s="348"/>
      <c r="AN200" s="348"/>
      <c r="AO200" s="348"/>
      <c r="AP200" s="348"/>
      <c r="AQ200" s="348"/>
      <c r="AR200" s="348"/>
      <c r="AS200" s="348"/>
      <c r="AT200" s="348"/>
      <c r="AU200" s="348"/>
      <c r="AV200" s="348"/>
      <c r="AW200" s="348"/>
      <c r="AX200" s="348"/>
      <c r="AY200" s="348"/>
      <c r="AZ200" s="348"/>
      <c r="BA200" s="348"/>
      <c r="BB200" s="348"/>
      <c r="BC200" s="348"/>
      <c r="BD200" s="348"/>
      <c r="BE200" s="348"/>
    </row>
    <row r="201" spans="1:57" s="302" customFormat="1" ht="15.75" customHeight="1" x14ac:dyDescent="0.25">
      <c r="A201" s="346"/>
      <c r="B201" s="347"/>
      <c r="C201" s="347"/>
      <c r="D201" s="348"/>
      <c r="E201" s="348"/>
      <c r="F201" s="348"/>
      <c r="G201" s="348"/>
      <c r="H201" s="348"/>
      <c r="I201" s="348"/>
      <c r="J201" s="348"/>
      <c r="K201" s="348"/>
      <c r="L201" s="348"/>
      <c r="M201" s="348"/>
      <c r="N201" s="348"/>
      <c r="O201" s="348"/>
      <c r="P201" s="348"/>
      <c r="Q201" s="348"/>
      <c r="R201" s="348"/>
      <c r="S201" s="348"/>
      <c r="T201" s="348"/>
      <c r="U201" s="348"/>
      <c r="V201" s="348"/>
      <c r="W201" s="348"/>
      <c r="X201" s="348"/>
      <c r="Y201" s="348"/>
      <c r="Z201" s="348"/>
      <c r="AA201" s="348"/>
      <c r="AB201" s="348"/>
      <c r="AC201" s="348"/>
      <c r="AD201" s="348"/>
      <c r="AE201" s="348"/>
      <c r="AF201" s="348"/>
      <c r="AG201" s="348"/>
      <c r="AH201" s="348"/>
      <c r="AI201" s="348"/>
      <c r="AJ201" s="348"/>
      <c r="AK201" s="348"/>
      <c r="AL201" s="348"/>
      <c r="AM201" s="348"/>
      <c r="AN201" s="348"/>
      <c r="AO201" s="348"/>
      <c r="AP201" s="348"/>
      <c r="AQ201" s="348"/>
      <c r="AR201" s="348"/>
      <c r="AS201" s="348"/>
      <c r="AT201" s="348"/>
      <c r="AU201" s="348"/>
      <c r="AV201" s="348"/>
      <c r="AW201" s="348"/>
      <c r="AX201" s="348"/>
      <c r="AY201" s="348"/>
      <c r="AZ201" s="348"/>
      <c r="BA201" s="348"/>
      <c r="BB201" s="348"/>
      <c r="BC201" s="348"/>
      <c r="BD201" s="348"/>
      <c r="BE201" s="348"/>
    </row>
    <row r="202" spans="1:57" s="302" customFormat="1" ht="15.75" customHeight="1" x14ac:dyDescent="0.25">
      <c r="A202" s="346"/>
      <c r="B202" s="347"/>
      <c r="C202" s="347"/>
      <c r="D202" s="348"/>
      <c r="E202" s="348"/>
      <c r="F202" s="348"/>
      <c r="G202" s="348"/>
      <c r="H202" s="348"/>
      <c r="I202" s="348"/>
      <c r="J202" s="348"/>
      <c r="K202" s="348"/>
      <c r="L202" s="348"/>
      <c r="M202" s="348"/>
      <c r="N202" s="348"/>
      <c r="O202" s="348"/>
      <c r="P202" s="348"/>
      <c r="Q202" s="348"/>
      <c r="R202" s="348"/>
      <c r="S202" s="348"/>
      <c r="T202" s="348"/>
      <c r="U202" s="348"/>
      <c r="V202" s="348"/>
      <c r="W202" s="348"/>
      <c r="X202" s="348"/>
      <c r="Y202" s="348"/>
      <c r="Z202" s="348"/>
      <c r="AA202" s="348"/>
      <c r="AB202" s="348"/>
      <c r="AC202" s="348"/>
      <c r="AD202" s="348"/>
      <c r="AE202" s="348"/>
      <c r="AF202" s="348"/>
      <c r="AG202" s="348"/>
      <c r="AH202" s="348"/>
      <c r="AI202" s="348"/>
      <c r="AJ202" s="348"/>
      <c r="AK202" s="348"/>
      <c r="AL202" s="348"/>
      <c r="AM202" s="348"/>
      <c r="AN202" s="348"/>
      <c r="AO202" s="348"/>
      <c r="AP202" s="348"/>
      <c r="AQ202" s="348"/>
      <c r="AR202" s="348"/>
      <c r="AS202" s="348"/>
      <c r="AT202" s="348"/>
      <c r="AU202" s="348"/>
      <c r="AV202" s="348"/>
      <c r="AW202" s="348"/>
      <c r="AX202" s="348"/>
      <c r="AY202" s="348"/>
      <c r="AZ202" s="348"/>
      <c r="BA202" s="348"/>
      <c r="BB202" s="348"/>
      <c r="BC202" s="348"/>
      <c r="BD202" s="348"/>
      <c r="BE202" s="348"/>
    </row>
    <row r="203" spans="1:57" s="302" customFormat="1" ht="15.75" customHeight="1" x14ac:dyDescent="0.25">
      <c r="A203" s="346"/>
      <c r="B203" s="347"/>
      <c r="C203" s="347"/>
      <c r="D203" s="348"/>
      <c r="E203" s="348"/>
      <c r="F203" s="348"/>
      <c r="G203" s="348"/>
      <c r="H203" s="348"/>
      <c r="I203" s="348"/>
      <c r="J203" s="348"/>
      <c r="K203" s="348"/>
      <c r="L203" s="348"/>
      <c r="M203" s="348"/>
      <c r="N203" s="348"/>
      <c r="O203" s="348"/>
      <c r="P203" s="348"/>
      <c r="Q203" s="348"/>
      <c r="R203" s="348"/>
      <c r="S203" s="348"/>
      <c r="T203" s="348"/>
      <c r="U203" s="348"/>
      <c r="V203" s="348"/>
      <c r="W203" s="348"/>
      <c r="X203" s="348"/>
      <c r="Y203" s="348"/>
      <c r="Z203" s="348"/>
      <c r="AA203" s="348"/>
      <c r="AB203" s="348"/>
      <c r="AC203" s="348"/>
      <c r="AD203" s="348"/>
      <c r="AE203" s="348"/>
      <c r="AF203" s="348"/>
      <c r="AG203" s="348"/>
      <c r="AH203" s="348"/>
      <c r="AI203" s="348"/>
      <c r="AJ203" s="348"/>
      <c r="AK203" s="348"/>
      <c r="AL203" s="348"/>
      <c r="AM203" s="348"/>
      <c r="AN203" s="348"/>
      <c r="AO203" s="348"/>
      <c r="AP203" s="348"/>
      <c r="AQ203" s="348"/>
      <c r="AR203" s="348"/>
      <c r="AS203" s="348"/>
      <c r="AT203" s="348"/>
      <c r="AU203" s="348"/>
      <c r="AV203" s="348"/>
      <c r="AW203" s="348"/>
      <c r="AX203" s="348"/>
      <c r="AY203" s="348"/>
      <c r="AZ203" s="348"/>
      <c r="BA203" s="348"/>
      <c r="BB203" s="348"/>
      <c r="BC203" s="348"/>
      <c r="BD203" s="348"/>
      <c r="BE203" s="348"/>
    </row>
    <row r="204" spans="1:57" s="302" customFormat="1" ht="15.75" customHeight="1" x14ac:dyDescent="0.25">
      <c r="A204" s="346"/>
      <c r="B204" s="347"/>
      <c r="C204" s="347"/>
      <c r="D204" s="348"/>
      <c r="E204" s="348"/>
      <c r="F204" s="348"/>
      <c r="G204" s="348"/>
      <c r="H204" s="348"/>
      <c r="I204" s="348"/>
      <c r="J204" s="348"/>
      <c r="K204" s="348"/>
      <c r="L204" s="348"/>
      <c r="M204" s="348"/>
      <c r="N204" s="348"/>
      <c r="O204" s="348"/>
      <c r="P204" s="348"/>
      <c r="Q204" s="348"/>
      <c r="R204" s="348"/>
      <c r="S204" s="348"/>
      <c r="T204" s="348"/>
      <c r="U204" s="348"/>
      <c r="V204" s="348"/>
      <c r="W204" s="348"/>
      <c r="X204" s="348"/>
      <c r="Y204" s="348"/>
      <c r="Z204" s="348"/>
      <c r="AA204" s="348"/>
      <c r="AB204" s="348"/>
      <c r="AC204" s="348"/>
      <c r="AD204" s="348"/>
      <c r="AE204" s="348"/>
      <c r="AF204" s="348"/>
      <c r="AG204" s="348"/>
      <c r="AH204" s="348"/>
      <c r="AI204" s="348"/>
      <c r="AJ204" s="348"/>
      <c r="AK204" s="348"/>
      <c r="AL204" s="348"/>
      <c r="AM204" s="348"/>
      <c r="AN204" s="348"/>
      <c r="AO204" s="348"/>
      <c r="AP204" s="348"/>
      <c r="AQ204" s="348"/>
      <c r="AR204" s="348"/>
      <c r="AS204" s="348"/>
      <c r="AT204" s="348"/>
      <c r="AU204" s="348"/>
      <c r="AV204" s="348"/>
      <c r="AW204" s="348"/>
      <c r="AX204" s="348"/>
      <c r="AY204" s="348"/>
      <c r="AZ204" s="348"/>
      <c r="BA204" s="348"/>
      <c r="BB204" s="348"/>
      <c r="BC204" s="348"/>
      <c r="BD204" s="348"/>
      <c r="BE204" s="348"/>
    </row>
    <row r="205" spans="1:57" s="302" customFormat="1" ht="15.75" customHeight="1" x14ac:dyDescent="0.25">
      <c r="A205" s="346"/>
      <c r="B205" s="347"/>
      <c r="C205" s="347"/>
      <c r="D205" s="348"/>
      <c r="E205" s="348"/>
      <c r="F205" s="348"/>
      <c r="G205" s="348"/>
      <c r="H205" s="348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348"/>
      <c r="Y205" s="348"/>
      <c r="Z205" s="348"/>
      <c r="AA205" s="348"/>
      <c r="AB205" s="348"/>
      <c r="AC205" s="348"/>
      <c r="AD205" s="348"/>
      <c r="AE205" s="348"/>
      <c r="AF205" s="348"/>
      <c r="AG205" s="348"/>
      <c r="AH205" s="348"/>
      <c r="AI205" s="348"/>
      <c r="AJ205" s="348"/>
      <c r="AK205" s="348"/>
      <c r="AL205" s="348"/>
      <c r="AM205" s="348"/>
      <c r="AN205" s="348"/>
      <c r="AO205" s="348"/>
      <c r="AP205" s="348"/>
      <c r="AQ205" s="348"/>
      <c r="AR205" s="348"/>
      <c r="AS205" s="348"/>
      <c r="AT205" s="348"/>
      <c r="AU205" s="348"/>
      <c r="AV205" s="348"/>
      <c r="AW205" s="348"/>
      <c r="AX205" s="348"/>
      <c r="AY205" s="348"/>
      <c r="AZ205" s="348"/>
      <c r="BA205" s="348"/>
      <c r="BB205" s="348"/>
      <c r="BC205" s="348"/>
      <c r="BD205" s="348"/>
      <c r="BE205" s="348"/>
    </row>
    <row r="206" spans="1:57" s="302" customFormat="1" ht="15.75" customHeight="1" x14ac:dyDescent="0.25">
      <c r="A206" s="346"/>
      <c r="B206" s="347"/>
      <c r="C206" s="347"/>
      <c r="D206" s="348"/>
      <c r="E206" s="348"/>
      <c r="F206" s="348"/>
      <c r="G206" s="348"/>
      <c r="H206" s="348"/>
      <c r="I206" s="348"/>
      <c r="J206" s="348"/>
      <c r="K206" s="348"/>
      <c r="L206" s="348"/>
      <c r="M206" s="348"/>
      <c r="N206" s="348"/>
      <c r="O206" s="348"/>
      <c r="P206" s="348"/>
      <c r="Q206" s="348"/>
      <c r="R206" s="348"/>
      <c r="S206" s="348"/>
      <c r="T206" s="348"/>
      <c r="U206" s="348"/>
      <c r="V206" s="348"/>
      <c r="W206" s="348"/>
      <c r="X206" s="348"/>
      <c r="Y206" s="348"/>
      <c r="Z206" s="348"/>
      <c r="AA206" s="348"/>
      <c r="AB206" s="348"/>
      <c r="AC206" s="348"/>
      <c r="AD206" s="348"/>
      <c r="AE206" s="348"/>
      <c r="AF206" s="348"/>
      <c r="AG206" s="348"/>
      <c r="AH206" s="348"/>
      <c r="AI206" s="348"/>
      <c r="AJ206" s="348"/>
      <c r="AK206" s="348"/>
      <c r="AL206" s="348"/>
      <c r="AM206" s="348"/>
      <c r="AN206" s="348"/>
      <c r="AO206" s="348"/>
      <c r="AP206" s="348"/>
      <c r="AQ206" s="348"/>
      <c r="AR206" s="348"/>
      <c r="AS206" s="348"/>
      <c r="AT206" s="348"/>
      <c r="AU206" s="348"/>
      <c r="AV206" s="348"/>
      <c r="AW206" s="348"/>
      <c r="AX206" s="348"/>
      <c r="AY206" s="348"/>
      <c r="AZ206" s="348"/>
      <c r="BA206" s="348"/>
      <c r="BB206" s="348"/>
      <c r="BC206" s="348"/>
      <c r="BD206" s="348"/>
      <c r="BE206" s="348"/>
    </row>
    <row r="207" spans="1:57" s="302" customFormat="1" ht="15.75" customHeight="1" x14ac:dyDescent="0.25">
      <c r="A207" s="346"/>
      <c r="B207" s="347"/>
      <c r="C207" s="347"/>
      <c r="D207" s="348"/>
      <c r="E207" s="348"/>
      <c r="F207" s="348"/>
      <c r="G207" s="348"/>
      <c r="H207" s="348"/>
      <c r="I207" s="348"/>
      <c r="J207" s="348"/>
      <c r="K207" s="348"/>
      <c r="L207" s="348"/>
      <c r="M207" s="348"/>
      <c r="N207" s="348"/>
      <c r="O207" s="348"/>
      <c r="P207" s="348"/>
      <c r="Q207" s="348"/>
      <c r="R207" s="348"/>
      <c r="S207" s="348"/>
      <c r="T207" s="348"/>
      <c r="U207" s="348"/>
      <c r="V207" s="348"/>
      <c r="W207" s="348"/>
      <c r="X207" s="348"/>
      <c r="Y207" s="348"/>
      <c r="Z207" s="348"/>
      <c r="AA207" s="348"/>
      <c r="AB207" s="348"/>
      <c r="AC207" s="348"/>
      <c r="AD207" s="348"/>
      <c r="AE207" s="348"/>
      <c r="AF207" s="348"/>
      <c r="AG207" s="348"/>
      <c r="AH207" s="348"/>
      <c r="AI207" s="348"/>
      <c r="AJ207" s="348"/>
      <c r="AK207" s="348"/>
      <c r="AL207" s="348"/>
      <c r="AM207" s="348"/>
      <c r="AN207" s="348"/>
      <c r="AO207" s="348"/>
      <c r="AP207" s="348"/>
      <c r="AQ207" s="348"/>
      <c r="AR207" s="348"/>
      <c r="AS207" s="348"/>
      <c r="AT207" s="348"/>
      <c r="AU207" s="348"/>
      <c r="AV207" s="348"/>
      <c r="AW207" s="348"/>
      <c r="AX207" s="348"/>
      <c r="AY207" s="348"/>
      <c r="AZ207" s="348"/>
      <c r="BA207" s="348"/>
      <c r="BB207" s="348"/>
      <c r="BC207" s="348"/>
      <c r="BD207" s="348"/>
      <c r="BE207" s="348"/>
    </row>
    <row r="208" spans="1:57" s="302" customFormat="1" ht="15.75" customHeight="1" x14ac:dyDescent="0.25">
      <c r="A208" s="346"/>
      <c r="B208" s="347"/>
      <c r="C208" s="347"/>
      <c r="D208" s="348"/>
      <c r="E208" s="348"/>
      <c r="F208" s="348"/>
      <c r="G208" s="348"/>
      <c r="H208" s="348"/>
      <c r="I208" s="348"/>
      <c r="J208" s="348"/>
      <c r="K208" s="348"/>
      <c r="L208" s="348"/>
      <c r="M208" s="348"/>
      <c r="N208" s="348"/>
      <c r="O208" s="348"/>
      <c r="P208" s="348"/>
      <c r="Q208" s="348"/>
      <c r="R208" s="348"/>
      <c r="S208" s="348"/>
      <c r="T208" s="348"/>
      <c r="U208" s="348"/>
      <c r="V208" s="348"/>
      <c r="W208" s="348"/>
      <c r="X208" s="348"/>
      <c r="Y208" s="348"/>
      <c r="Z208" s="348"/>
      <c r="AA208" s="348"/>
      <c r="AB208" s="348"/>
      <c r="AC208" s="348"/>
      <c r="AD208" s="348"/>
      <c r="AE208" s="348"/>
      <c r="AF208" s="348"/>
      <c r="AG208" s="348"/>
      <c r="AH208" s="348"/>
      <c r="AI208" s="348"/>
      <c r="AJ208" s="348"/>
      <c r="AK208" s="348"/>
      <c r="AL208" s="348"/>
      <c r="AM208" s="348"/>
      <c r="AN208" s="348"/>
      <c r="AO208" s="348"/>
      <c r="AP208" s="348"/>
      <c r="AQ208" s="348"/>
      <c r="AR208" s="348"/>
      <c r="AS208" s="348"/>
      <c r="AT208" s="348"/>
      <c r="AU208" s="348"/>
      <c r="AV208" s="348"/>
      <c r="AW208" s="348"/>
      <c r="AX208" s="348"/>
      <c r="AY208" s="348"/>
      <c r="AZ208" s="348"/>
      <c r="BA208" s="348"/>
      <c r="BB208" s="348"/>
      <c r="BC208" s="348"/>
      <c r="BD208" s="348"/>
      <c r="BE208" s="348"/>
    </row>
    <row r="209" spans="1:57" s="302" customFormat="1" ht="15.75" customHeight="1" x14ac:dyDescent="0.25">
      <c r="A209" s="346"/>
      <c r="B209" s="347"/>
      <c r="C209" s="347"/>
      <c r="D209" s="348"/>
      <c r="E209" s="348"/>
      <c r="F209" s="348"/>
      <c r="G209" s="348"/>
      <c r="H209" s="348"/>
      <c r="I209" s="348"/>
      <c r="J209" s="348"/>
      <c r="K209" s="348"/>
      <c r="L209" s="348"/>
      <c r="M209" s="348"/>
      <c r="N209" s="348"/>
      <c r="O209" s="348"/>
      <c r="P209" s="348"/>
      <c r="Q209" s="348"/>
      <c r="R209" s="348"/>
      <c r="S209" s="348"/>
      <c r="T209" s="348"/>
      <c r="U209" s="348"/>
      <c r="V209" s="348"/>
      <c r="W209" s="348"/>
      <c r="X209" s="348"/>
      <c r="Y209" s="348"/>
      <c r="Z209" s="348"/>
      <c r="AA209" s="348"/>
      <c r="AB209" s="348"/>
      <c r="AC209" s="348"/>
      <c r="AD209" s="348"/>
      <c r="AE209" s="348"/>
      <c r="AF209" s="348"/>
      <c r="AG209" s="348"/>
      <c r="AH209" s="348"/>
      <c r="AI209" s="348"/>
      <c r="AJ209" s="348"/>
      <c r="AK209" s="348"/>
      <c r="AL209" s="348"/>
      <c r="AM209" s="348"/>
      <c r="AN209" s="348"/>
      <c r="AO209" s="348"/>
      <c r="AP209" s="348"/>
      <c r="AQ209" s="348"/>
      <c r="AR209" s="348"/>
      <c r="AS209" s="348"/>
      <c r="AT209" s="348"/>
      <c r="AU209" s="348"/>
      <c r="AV209" s="348"/>
      <c r="AW209" s="348"/>
      <c r="AX209" s="348"/>
      <c r="AY209" s="348"/>
      <c r="AZ209" s="348"/>
      <c r="BA209" s="348"/>
      <c r="BB209" s="348"/>
      <c r="BC209" s="348"/>
      <c r="BD209" s="348"/>
      <c r="BE209" s="348"/>
    </row>
    <row r="210" spans="1:57" s="302" customFormat="1" ht="15.75" customHeight="1" x14ac:dyDescent="0.25">
      <c r="A210" s="346"/>
      <c r="B210" s="347"/>
      <c r="C210" s="347"/>
      <c r="D210" s="348"/>
      <c r="E210" s="348"/>
      <c r="F210" s="348"/>
      <c r="G210" s="348"/>
      <c r="H210" s="348"/>
      <c r="I210" s="348"/>
      <c r="J210" s="348"/>
      <c r="K210" s="348"/>
      <c r="L210" s="348"/>
      <c r="M210" s="348"/>
      <c r="N210" s="348"/>
      <c r="O210" s="348"/>
      <c r="P210" s="348"/>
      <c r="Q210" s="348"/>
      <c r="R210" s="348"/>
      <c r="S210" s="348"/>
      <c r="T210" s="348"/>
      <c r="U210" s="348"/>
      <c r="V210" s="348"/>
      <c r="W210" s="348"/>
      <c r="X210" s="348"/>
      <c r="Y210" s="348"/>
      <c r="Z210" s="348"/>
      <c r="AA210" s="348"/>
      <c r="AB210" s="348"/>
      <c r="AC210" s="348"/>
      <c r="AD210" s="348"/>
      <c r="AE210" s="348"/>
      <c r="AF210" s="348"/>
      <c r="AG210" s="348"/>
      <c r="AH210" s="348"/>
      <c r="AI210" s="348"/>
      <c r="AJ210" s="348"/>
      <c r="AK210" s="348"/>
      <c r="AL210" s="348"/>
      <c r="AM210" s="348"/>
      <c r="AN210" s="348"/>
      <c r="AO210" s="348"/>
      <c r="AP210" s="348"/>
      <c r="AQ210" s="348"/>
      <c r="AR210" s="348"/>
      <c r="AS210" s="348"/>
      <c r="AT210" s="348"/>
      <c r="AU210" s="348"/>
      <c r="AV210" s="348"/>
      <c r="AW210" s="348"/>
      <c r="AX210" s="348"/>
      <c r="AY210" s="348"/>
      <c r="AZ210" s="348"/>
      <c r="BA210" s="348"/>
      <c r="BB210" s="348"/>
      <c r="BC210" s="348"/>
      <c r="BD210" s="348"/>
      <c r="BE210" s="348"/>
    </row>
    <row r="211" spans="1:57" s="302" customFormat="1" ht="15.75" customHeight="1" x14ac:dyDescent="0.25">
      <c r="A211" s="346"/>
      <c r="B211" s="347"/>
      <c r="C211" s="347"/>
      <c r="D211" s="348"/>
      <c r="E211" s="348"/>
      <c r="F211" s="348"/>
      <c r="G211" s="348"/>
      <c r="H211" s="348"/>
      <c r="I211" s="348"/>
      <c r="J211" s="348"/>
      <c r="K211" s="348"/>
      <c r="L211" s="348"/>
      <c r="M211" s="348"/>
      <c r="N211" s="348"/>
      <c r="O211" s="348"/>
      <c r="P211" s="348"/>
      <c r="Q211" s="348"/>
      <c r="R211" s="348"/>
      <c r="S211" s="348"/>
      <c r="T211" s="348"/>
      <c r="U211" s="348"/>
      <c r="V211" s="348"/>
      <c r="W211" s="348"/>
      <c r="X211" s="348"/>
      <c r="Y211" s="348"/>
      <c r="Z211" s="348"/>
      <c r="AA211" s="348"/>
      <c r="AB211" s="348"/>
      <c r="AC211" s="348"/>
      <c r="AD211" s="348"/>
      <c r="AE211" s="348"/>
      <c r="AF211" s="348"/>
      <c r="AG211" s="348"/>
      <c r="AH211" s="348"/>
      <c r="AI211" s="348"/>
      <c r="AJ211" s="348"/>
      <c r="AK211" s="348"/>
      <c r="AL211" s="348"/>
      <c r="AM211" s="348"/>
      <c r="AN211" s="348"/>
      <c r="AO211" s="348"/>
      <c r="AP211" s="348"/>
      <c r="AQ211" s="348"/>
      <c r="AR211" s="348"/>
      <c r="AS211" s="348"/>
      <c r="AT211" s="348"/>
      <c r="AU211" s="348"/>
      <c r="AV211" s="348"/>
      <c r="AW211" s="348"/>
      <c r="AX211" s="348"/>
      <c r="AY211" s="348"/>
      <c r="AZ211" s="348"/>
      <c r="BA211" s="348"/>
      <c r="BB211" s="348"/>
      <c r="BC211" s="348"/>
      <c r="BD211" s="348"/>
      <c r="BE211" s="348"/>
    </row>
    <row r="212" spans="1:57" s="302" customFormat="1" ht="15.75" customHeight="1" x14ac:dyDescent="0.25">
      <c r="A212" s="346"/>
      <c r="B212" s="347"/>
      <c r="C212" s="347"/>
      <c r="D212" s="348"/>
      <c r="E212" s="348"/>
      <c r="F212" s="348"/>
      <c r="G212" s="348"/>
      <c r="H212" s="348"/>
      <c r="I212" s="348"/>
      <c r="J212" s="348"/>
      <c r="K212" s="348"/>
      <c r="L212" s="348"/>
      <c r="M212" s="348"/>
      <c r="N212" s="348"/>
      <c r="O212" s="348"/>
      <c r="P212" s="348"/>
      <c r="Q212" s="348"/>
      <c r="R212" s="348"/>
      <c r="S212" s="348"/>
      <c r="T212" s="348"/>
      <c r="U212" s="348"/>
      <c r="V212" s="348"/>
      <c r="W212" s="348"/>
      <c r="X212" s="348"/>
      <c r="Y212" s="348"/>
      <c r="Z212" s="348"/>
      <c r="AA212" s="348"/>
      <c r="AB212" s="348"/>
      <c r="AC212" s="348"/>
      <c r="AD212" s="348"/>
      <c r="AE212" s="348"/>
      <c r="AF212" s="348"/>
      <c r="AG212" s="348"/>
      <c r="AH212" s="348"/>
      <c r="AI212" s="348"/>
      <c r="AJ212" s="348"/>
      <c r="AK212" s="348"/>
      <c r="AL212" s="348"/>
      <c r="AM212" s="348"/>
      <c r="AN212" s="348"/>
      <c r="AO212" s="348"/>
      <c r="AP212" s="348"/>
      <c r="AQ212" s="348"/>
      <c r="AR212" s="348"/>
      <c r="AS212" s="348"/>
      <c r="AT212" s="348"/>
      <c r="AU212" s="348"/>
      <c r="AV212" s="348"/>
      <c r="AW212" s="348"/>
      <c r="AX212" s="348"/>
      <c r="AY212" s="348"/>
      <c r="AZ212" s="348"/>
      <c r="BA212" s="348"/>
      <c r="BB212" s="348"/>
      <c r="BC212" s="348"/>
      <c r="BD212" s="348"/>
      <c r="BE212" s="348"/>
    </row>
    <row r="213" spans="1:57" s="302" customFormat="1" ht="15.75" customHeight="1" x14ac:dyDescent="0.25">
      <c r="A213" s="346"/>
      <c r="B213" s="347"/>
      <c r="C213" s="347"/>
      <c r="D213" s="348"/>
      <c r="E213" s="348"/>
      <c r="F213" s="348"/>
      <c r="G213" s="348"/>
      <c r="H213" s="348"/>
      <c r="I213" s="348"/>
      <c r="J213" s="348"/>
      <c r="K213" s="348"/>
      <c r="L213" s="348"/>
      <c r="M213" s="348"/>
      <c r="N213" s="348"/>
      <c r="O213" s="348"/>
      <c r="P213" s="348"/>
      <c r="Q213" s="348"/>
      <c r="R213" s="348"/>
      <c r="S213" s="348"/>
      <c r="T213" s="348"/>
      <c r="U213" s="348"/>
      <c r="V213" s="348"/>
      <c r="W213" s="348"/>
      <c r="X213" s="348"/>
      <c r="Y213" s="348"/>
      <c r="Z213" s="348"/>
      <c r="AA213" s="348"/>
      <c r="AB213" s="348"/>
      <c r="AC213" s="348"/>
      <c r="AD213" s="348"/>
      <c r="AE213" s="348"/>
      <c r="AF213" s="348"/>
      <c r="AG213" s="348"/>
      <c r="AH213" s="348"/>
      <c r="AI213" s="348"/>
      <c r="AJ213" s="348"/>
      <c r="AK213" s="348"/>
      <c r="AL213" s="348"/>
      <c r="AM213" s="348"/>
      <c r="AN213" s="348"/>
      <c r="AO213" s="348"/>
      <c r="AP213" s="348"/>
      <c r="AQ213" s="348"/>
      <c r="AR213" s="348"/>
      <c r="AS213" s="348"/>
      <c r="AT213" s="348"/>
      <c r="AU213" s="348"/>
      <c r="AV213" s="348"/>
      <c r="AW213" s="348"/>
      <c r="AX213" s="348"/>
      <c r="AY213" s="348"/>
      <c r="AZ213" s="348"/>
      <c r="BA213" s="348"/>
      <c r="BB213" s="348"/>
      <c r="BC213" s="348"/>
      <c r="BD213" s="348"/>
      <c r="BE213" s="348"/>
    </row>
    <row r="214" spans="1:57" s="302" customFormat="1" ht="15.75" customHeight="1" x14ac:dyDescent="0.25">
      <c r="A214" s="346"/>
      <c r="B214" s="347"/>
      <c r="C214" s="347"/>
      <c r="D214" s="348"/>
      <c r="E214" s="348"/>
      <c r="F214" s="348"/>
      <c r="G214" s="348"/>
      <c r="H214" s="348"/>
      <c r="I214" s="348"/>
      <c r="J214" s="348"/>
      <c r="K214" s="348"/>
      <c r="L214" s="348"/>
      <c r="M214" s="348"/>
      <c r="N214" s="348"/>
      <c r="O214" s="348"/>
      <c r="P214" s="348"/>
      <c r="Q214" s="348"/>
      <c r="R214" s="348"/>
      <c r="S214" s="348"/>
      <c r="T214" s="348"/>
      <c r="U214" s="348"/>
      <c r="V214" s="348"/>
      <c r="W214" s="348"/>
      <c r="X214" s="348"/>
      <c r="Y214" s="348"/>
      <c r="Z214" s="348"/>
      <c r="AA214" s="348"/>
      <c r="AB214" s="348"/>
      <c r="AC214" s="348"/>
      <c r="AD214" s="348"/>
      <c r="AE214" s="348"/>
      <c r="AF214" s="348"/>
      <c r="AG214" s="348"/>
      <c r="AH214" s="348"/>
      <c r="AI214" s="348"/>
      <c r="AJ214" s="348"/>
      <c r="AK214" s="348"/>
      <c r="AL214" s="348"/>
      <c r="AM214" s="348"/>
      <c r="AN214" s="348"/>
      <c r="AO214" s="348"/>
      <c r="AP214" s="348"/>
      <c r="AQ214" s="348"/>
      <c r="AR214" s="348"/>
      <c r="AS214" s="348"/>
      <c r="AT214" s="348"/>
      <c r="AU214" s="348"/>
      <c r="AV214" s="348"/>
      <c r="AW214" s="348"/>
      <c r="AX214" s="348"/>
      <c r="AY214" s="348"/>
      <c r="AZ214" s="348"/>
      <c r="BA214" s="348"/>
      <c r="BB214" s="348"/>
      <c r="BC214" s="348"/>
      <c r="BD214" s="348"/>
      <c r="BE214" s="348"/>
    </row>
    <row r="215" spans="1:57" s="302" customFormat="1" ht="15.75" customHeight="1" x14ac:dyDescent="0.25">
      <c r="A215" s="346"/>
      <c r="B215" s="347"/>
      <c r="C215" s="347"/>
      <c r="D215" s="348"/>
      <c r="E215" s="348"/>
      <c r="F215" s="348"/>
      <c r="G215" s="348"/>
      <c r="H215" s="348"/>
      <c r="I215" s="348"/>
      <c r="J215" s="348"/>
      <c r="K215" s="348"/>
      <c r="L215" s="348"/>
      <c r="M215" s="348"/>
      <c r="N215" s="348"/>
      <c r="O215" s="348"/>
      <c r="P215" s="348"/>
      <c r="Q215" s="348"/>
      <c r="R215" s="348"/>
      <c r="S215" s="348"/>
      <c r="T215" s="348"/>
      <c r="U215" s="348"/>
      <c r="V215" s="348"/>
      <c r="W215" s="348"/>
      <c r="X215" s="348"/>
      <c r="Y215" s="348"/>
      <c r="Z215" s="348"/>
      <c r="AA215" s="348"/>
      <c r="AB215" s="348"/>
      <c r="AC215" s="348"/>
      <c r="AD215" s="348"/>
      <c r="AE215" s="348"/>
      <c r="AF215" s="348"/>
      <c r="AG215" s="348"/>
      <c r="AH215" s="348"/>
      <c r="AI215" s="348"/>
      <c r="AJ215" s="348"/>
      <c r="AK215" s="348"/>
      <c r="AL215" s="348"/>
      <c r="AM215" s="348"/>
      <c r="AN215" s="348"/>
      <c r="AO215" s="348"/>
      <c r="AP215" s="348"/>
      <c r="AQ215" s="348"/>
      <c r="AR215" s="348"/>
      <c r="AS215" s="348"/>
      <c r="AT215" s="348"/>
      <c r="AU215" s="348"/>
      <c r="AV215" s="348"/>
      <c r="AW215" s="348"/>
      <c r="AX215" s="348"/>
      <c r="AY215" s="348"/>
      <c r="AZ215" s="348"/>
      <c r="BA215" s="348"/>
      <c r="BB215" s="348"/>
      <c r="BC215" s="348"/>
      <c r="BD215" s="348"/>
      <c r="BE215" s="348"/>
    </row>
    <row r="216" spans="1:57" s="302" customFormat="1" ht="15.75" customHeight="1" x14ac:dyDescent="0.25">
      <c r="A216" s="346"/>
      <c r="B216" s="347"/>
      <c r="C216" s="347"/>
      <c r="D216" s="348"/>
      <c r="E216" s="348"/>
      <c r="F216" s="348"/>
      <c r="G216" s="348"/>
      <c r="H216" s="348"/>
      <c r="I216" s="348"/>
      <c r="J216" s="348"/>
      <c r="K216" s="348"/>
      <c r="L216" s="348"/>
      <c r="M216" s="348"/>
      <c r="N216" s="348"/>
      <c r="O216" s="348"/>
      <c r="P216" s="348"/>
      <c r="Q216" s="348"/>
      <c r="R216" s="348"/>
      <c r="S216" s="348"/>
      <c r="T216" s="348"/>
      <c r="U216" s="348"/>
      <c r="V216" s="348"/>
      <c r="W216" s="348"/>
      <c r="X216" s="348"/>
      <c r="Y216" s="348"/>
      <c r="Z216" s="348"/>
      <c r="AA216" s="348"/>
      <c r="AB216" s="348"/>
      <c r="AC216" s="348"/>
      <c r="AD216" s="348"/>
      <c r="AE216" s="348"/>
      <c r="AF216" s="348"/>
      <c r="AG216" s="348"/>
      <c r="AH216" s="348"/>
      <c r="AI216" s="348"/>
      <c r="AJ216" s="348"/>
      <c r="AK216" s="348"/>
      <c r="AL216" s="348"/>
      <c r="AM216" s="348"/>
      <c r="AN216" s="348"/>
      <c r="AO216" s="348"/>
      <c r="AP216" s="348"/>
      <c r="AQ216" s="348"/>
      <c r="AR216" s="348"/>
      <c r="AS216" s="348"/>
      <c r="AT216" s="348"/>
      <c r="AU216" s="348"/>
      <c r="AV216" s="348"/>
      <c r="AW216" s="348"/>
      <c r="AX216" s="348"/>
      <c r="AY216" s="348"/>
      <c r="AZ216" s="348"/>
      <c r="BA216" s="348"/>
      <c r="BB216" s="348"/>
      <c r="BC216" s="348"/>
      <c r="BD216" s="348"/>
      <c r="BE216" s="348"/>
    </row>
    <row r="217" spans="1:57" s="302" customFormat="1" ht="15.75" customHeight="1" x14ac:dyDescent="0.25">
      <c r="A217" s="346"/>
      <c r="B217" s="347"/>
      <c r="C217" s="347"/>
      <c r="D217" s="348"/>
      <c r="E217" s="348"/>
      <c r="F217" s="348"/>
      <c r="G217" s="348"/>
      <c r="H217" s="348"/>
      <c r="I217" s="348"/>
      <c r="J217" s="348"/>
      <c r="K217" s="348"/>
      <c r="L217" s="348"/>
      <c r="M217" s="348"/>
      <c r="N217" s="348"/>
      <c r="O217" s="348"/>
      <c r="P217" s="348"/>
      <c r="Q217" s="348"/>
      <c r="R217" s="348"/>
      <c r="S217" s="348"/>
      <c r="T217" s="348"/>
      <c r="U217" s="348"/>
      <c r="V217" s="348"/>
      <c r="W217" s="348"/>
      <c r="X217" s="348"/>
      <c r="Y217" s="348"/>
      <c r="Z217" s="348"/>
      <c r="AA217" s="348"/>
      <c r="AB217" s="348"/>
      <c r="AC217" s="348"/>
      <c r="AD217" s="348"/>
      <c r="AE217" s="348"/>
      <c r="AF217" s="348"/>
      <c r="AG217" s="348"/>
      <c r="AH217" s="348"/>
      <c r="AI217" s="348"/>
      <c r="AJ217" s="348"/>
      <c r="AK217" s="348"/>
      <c r="AL217" s="348"/>
      <c r="AM217" s="348"/>
      <c r="AN217" s="348"/>
      <c r="AO217" s="348"/>
      <c r="AP217" s="348"/>
      <c r="AQ217" s="348"/>
      <c r="AR217" s="348"/>
      <c r="AS217" s="348"/>
      <c r="AT217" s="348"/>
      <c r="AU217" s="348"/>
      <c r="AV217" s="348"/>
      <c r="AW217" s="348"/>
      <c r="AX217" s="348"/>
      <c r="AY217" s="348"/>
      <c r="AZ217" s="348"/>
      <c r="BA217" s="348"/>
      <c r="BB217" s="348"/>
      <c r="BC217" s="348"/>
      <c r="BD217" s="348"/>
      <c r="BE217" s="348"/>
    </row>
    <row r="218" spans="1:57" s="302" customFormat="1" ht="15.75" customHeight="1" x14ac:dyDescent="0.25">
      <c r="A218" s="346"/>
      <c r="B218" s="347"/>
      <c r="C218" s="347"/>
      <c r="D218" s="348"/>
      <c r="E218" s="348"/>
      <c r="F218" s="348"/>
      <c r="G218" s="348"/>
      <c r="H218" s="348"/>
      <c r="I218" s="348"/>
      <c r="J218" s="348"/>
      <c r="K218" s="348"/>
      <c r="L218" s="348"/>
      <c r="M218" s="348"/>
      <c r="N218" s="348"/>
      <c r="O218" s="348"/>
      <c r="P218" s="348"/>
      <c r="Q218" s="348"/>
      <c r="R218" s="348"/>
      <c r="S218" s="348"/>
      <c r="T218" s="348"/>
      <c r="U218" s="348"/>
      <c r="V218" s="348"/>
      <c r="W218" s="348"/>
      <c r="X218" s="348"/>
      <c r="Y218" s="348"/>
      <c r="Z218" s="348"/>
      <c r="AA218" s="348"/>
      <c r="AB218" s="348"/>
      <c r="AC218" s="348"/>
      <c r="AD218" s="348"/>
      <c r="AE218" s="348"/>
      <c r="AF218" s="348"/>
      <c r="AG218" s="348"/>
      <c r="AH218" s="348"/>
      <c r="AI218" s="348"/>
      <c r="AJ218" s="348"/>
      <c r="AK218" s="348"/>
      <c r="AL218" s="348"/>
      <c r="AM218" s="348"/>
      <c r="AN218" s="348"/>
      <c r="AO218" s="348"/>
      <c r="AP218" s="348"/>
      <c r="AQ218" s="348"/>
      <c r="AR218" s="348"/>
      <c r="AS218" s="348"/>
      <c r="AT218" s="348"/>
      <c r="AU218" s="348"/>
      <c r="AV218" s="348"/>
      <c r="AW218" s="348"/>
      <c r="AX218" s="348"/>
      <c r="AY218" s="348"/>
      <c r="AZ218" s="348"/>
      <c r="BA218" s="348"/>
      <c r="BB218" s="348"/>
      <c r="BC218" s="348"/>
      <c r="BD218" s="348"/>
      <c r="BE218" s="348"/>
    </row>
    <row r="219" spans="1:57" s="302" customFormat="1" ht="15.75" customHeight="1" x14ac:dyDescent="0.25">
      <c r="A219" s="346"/>
      <c r="B219" s="347"/>
      <c r="C219" s="347"/>
      <c r="D219" s="348"/>
      <c r="E219" s="348"/>
      <c r="F219" s="348"/>
      <c r="G219" s="348"/>
      <c r="H219" s="348"/>
      <c r="I219" s="348"/>
      <c r="J219" s="348"/>
      <c r="K219" s="348"/>
      <c r="L219" s="348"/>
      <c r="M219" s="348"/>
      <c r="N219" s="348"/>
      <c r="O219" s="348"/>
      <c r="P219" s="348"/>
      <c r="Q219" s="348"/>
      <c r="R219" s="348"/>
      <c r="S219" s="348"/>
      <c r="T219" s="348"/>
      <c r="U219" s="348"/>
      <c r="V219" s="348"/>
      <c r="W219" s="348"/>
      <c r="X219" s="348"/>
      <c r="Y219" s="348"/>
      <c r="Z219" s="348"/>
      <c r="AA219" s="348"/>
      <c r="AB219" s="348"/>
      <c r="AC219" s="348"/>
      <c r="AD219" s="348"/>
      <c r="AE219" s="348"/>
      <c r="AF219" s="348"/>
      <c r="AG219" s="348"/>
      <c r="AH219" s="348"/>
      <c r="AI219" s="348"/>
      <c r="AJ219" s="348"/>
      <c r="AK219" s="348"/>
      <c r="AL219" s="348"/>
      <c r="AM219" s="348"/>
      <c r="AN219" s="348"/>
      <c r="AO219" s="348"/>
      <c r="AP219" s="348"/>
      <c r="AQ219" s="348"/>
      <c r="AR219" s="348"/>
      <c r="AS219" s="348"/>
      <c r="AT219" s="348"/>
      <c r="AU219" s="348"/>
      <c r="AV219" s="348"/>
      <c r="AW219" s="348"/>
      <c r="AX219" s="348"/>
      <c r="AY219" s="348"/>
      <c r="AZ219" s="348"/>
      <c r="BA219" s="348"/>
      <c r="BB219" s="348"/>
      <c r="BC219" s="348"/>
      <c r="BD219" s="348"/>
      <c r="BE219" s="348"/>
    </row>
    <row r="220" spans="1:57" s="302" customFormat="1" ht="15.75" customHeight="1" x14ac:dyDescent="0.25">
      <c r="A220" s="346"/>
      <c r="B220" s="347"/>
      <c r="C220" s="347"/>
      <c r="D220" s="348"/>
      <c r="E220" s="348"/>
      <c r="F220" s="348"/>
      <c r="G220" s="348"/>
      <c r="H220" s="348"/>
      <c r="I220" s="348"/>
      <c r="J220" s="348"/>
      <c r="K220" s="348"/>
      <c r="L220" s="348"/>
      <c r="M220" s="348"/>
      <c r="N220" s="348"/>
      <c r="O220" s="348"/>
      <c r="P220" s="348"/>
      <c r="Q220" s="348"/>
      <c r="R220" s="348"/>
      <c r="S220" s="348"/>
      <c r="T220" s="348"/>
      <c r="U220" s="348"/>
      <c r="V220" s="348"/>
      <c r="W220" s="348"/>
      <c r="X220" s="348"/>
      <c r="Y220" s="348"/>
      <c r="Z220" s="348"/>
      <c r="AA220" s="348"/>
      <c r="AB220" s="348"/>
      <c r="AC220" s="348"/>
      <c r="AD220" s="348"/>
      <c r="AE220" s="348"/>
      <c r="AF220" s="348"/>
      <c r="AG220" s="348"/>
      <c r="AH220" s="348"/>
      <c r="AI220" s="348"/>
      <c r="AJ220" s="348"/>
      <c r="AK220" s="348"/>
      <c r="AL220" s="348"/>
      <c r="AM220" s="348"/>
      <c r="AN220" s="348"/>
      <c r="AO220" s="348"/>
      <c r="AP220" s="348"/>
      <c r="AQ220" s="348"/>
      <c r="AR220" s="348"/>
      <c r="AS220" s="348"/>
      <c r="AT220" s="348"/>
      <c r="AU220" s="348"/>
      <c r="AV220" s="348"/>
      <c r="AW220" s="348"/>
      <c r="AX220" s="348"/>
      <c r="AY220" s="348"/>
      <c r="AZ220" s="348"/>
      <c r="BA220" s="348"/>
      <c r="BB220" s="348"/>
      <c r="BC220" s="348"/>
      <c r="BD220" s="348"/>
      <c r="BE220" s="348"/>
    </row>
    <row r="221" spans="1:57" s="302" customFormat="1" ht="15.75" customHeight="1" x14ac:dyDescent="0.25">
      <c r="A221" s="346"/>
      <c r="B221" s="347"/>
      <c r="C221" s="347"/>
      <c r="D221" s="348"/>
      <c r="E221" s="348"/>
      <c r="F221" s="348"/>
      <c r="G221" s="348"/>
      <c r="H221" s="348"/>
      <c r="I221" s="348"/>
      <c r="J221" s="348"/>
      <c r="K221" s="348"/>
      <c r="L221" s="348"/>
      <c r="M221" s="348"/>
      <c r="N221" s="348"/>
      <c r="O221" s="348"/>
      <c r="P221" s="348"/>
      <c r="Q221" s="348"/>
      <c r="R221" s="348"/>
      <c r="S221" s="348"/>
      <c r="T221" s="348"/>
      <c r="U221" s="348"/>
      <c r="V221" s="348"/>
      <c r="W221" s="348"/>
      <c r="X221" s="348"/>
      <c r="Y221" s="348"/>
      <c r="Z221" s="348"/>
      <c r="AA221" s="348"/>
      <c r="AB221" s="348"/>
      <c r="AC221" s="348"/>
      <c r="AD221" s="348"/>
      <c r="AE221" s="348"/>
      <c r="AF221" s="348"/>
      <c r="AG221" s="348"/>
      <c r="AH221" s="348"/>
      <c r="AI221" s="348"/>
      <c r="AJ221" s="348"/>
      <c r="AK221" s="348"/>
      <c r="AL221" s="348"/>
      <c r="AM221" s="348"/>
      <c r="AN221" s="348"/>
      <c r="AO221" s="348"/>
      <c r="AP221" s="348"/>
      <c r="AQ221" s="348"/>
      <c r="AR221" s="348"/>
      <c r="AS221" s="348"/>
      <c r="AT221" s="348"/>
      <c r="AU221" s="348"/>
      <c r="AV221" s="348"/>
      <c r="AW221" s="348"/>
      <c r="AX221" s="348"/>
      <c r="AY221" s="348"/>
      <c r="AZ221" s="348"/>
      <c r="BA221" s="348"/>
      <c r="BB221" s="348"/>
      <c r="BC221" s="348"/>
      <c r="BD221" s="348"/>
      <c r="BE221" s="348"/>
    </row>
    <row r="222" spans="1:57" s="302" customFormat="1" ht="15.75" customHeight="1" x14ac:dyDescent="0.25">
      <c r="A222" s="346"/>
      <c r="B222" s="347"/>
      <c r="C222" s="347"/>
      <c r="D222" s="348"/>
      <c r="E222" s="348"/>
      <c r="F222" s="348"/>
      <c r="G222" s="348"/>
      <c r="H222" s="348"/>
      <c r="I222" s="348"/>
      <c r="J222" s="348"/>
      <c r="K222" s="348"/>
      <c r="L222" s="348"/>
      <c r="M222" s="348"/>
      <c r="N222" s="348"/>
      <c r="O222" s="348"/>
      <c r="P222" s="348"/>
      <c r="Q222" s="348"/>
      <c r="R222" s="348"/>
      <c r="S222" s="348"/>
      <c r="T222" s="348"/>
      <c r="U222" s="348"/>
      <c r="V222" s="348"/>
      <c r="W222" s="348"/>
      <c r="X222" s="348"/>
      <c r="Y222" s="348"/>
      <c r="Z222" s="348"/>
      <c r="AA222" s="348"/>
      <c r="AB222" s="348"/>
      <c r="AC222" s="348"/>
      <c r="AD222" s="348"/>
      <c r="AE222" s="348"/>
      <c r="AF222" s="348"/>
      <c r="AG222" s="348"/>
      <c r="AH222" s="348"/>
      <c r="AI222" s="348"/>
      <c r="AJ222" s="348"/>
      <c r="AK222" s="348"/>
      <c r="AL222" s="348"/>
      <c r="AM222" s="348"/>
      <c r="AN222" s="348"/>
      <c r="AO222" s="348"/>
      <c r="AP222" s="348"/>
      <c r="AQ222" s="348"/>
      <c r="AR222" s="348"/>
      <c r="AS222" s="348"/>
      <c r="AT222" s="348"/>
      <c r="AU222" s="348"/>
      <c r="AV222" s="348"/>
      <c r="AW222" s="348"/>
      <c r="AX222" s="348"/>
      <c r="AY222" s="348"/>
      <c r="AZ222" s="348"/>
      <c r="BA222" s="348"/>
      <c r="BB222" s="348"/>
      <c r="BC222" s="348"/>
      <c r="BD222" s="348"/>
      <c r="BE222" s="348"/>
    </row>
    <row r="223" spans="1:57" s="302" customFormat="1" ht="15.75" customHeight="1" x14ac:dyDescent="0.25">
      <c r="A223" s="346"/>
      <c r="B223" s="347"/>
      <c r="C223" s="347"/>
      <c r="D223" s="348"/>
      <c r="E223" s="348"/>
      <c r="F223" s="348"/>
      <c r="G223" s="348"/>
      <c r="H223" s="348"/>
      <c r="I223" s="348"/>
      <c r="J223" s="348"/>
      <c r="K223" s="348"/>
      <c r="L223" s="348"/>
      <c r="M223" s="348"/>
      <c r="N223" s="348"/>
      <c r="O223" s="348"/>
      <c r="P223" s="348"/>
      <c r="Q223" s="348"/>
      <c r="R223" s="348"/>
      <c r="S223" s="348"/>
      <c r="T223" s="348"/>
      <c r="U223" s="348"/>
      <c r="V223" s="348"/>
      <c r="W223" s="348"/>
      <c r="X223" s="348"/>
      <c r="Y223" s="348"/>
      <c r="Z223" s="348"/>
      <c r="AA223" s="348"/>
      <c r="AB223" s="348"/>
      <c r="AC223" s="348"/>
      <c r="AD223" s="348"/>
      <c r="AE223" s="348"/>
      <c r="AF223" s="348"/>
      <c r="AG223" s="348"/>
      <c r="AH223" s="348"/>
      <c r="AI223" s="348"/>
      <c r="AJ223" s="348"/>
      <c r="AK223" s="348"/>
      <c r="AL223" s="348"/>
      <c r="AM223" s="348"/>
      <c r="AN223" s="348"/>
      <c r="AO223" s="348"/>
      <c r="AP223" s="348"/>
      <c r="AQ223" s="348"/>
      <c r="AR223" s="348"/>
      <c r="AS223" s="348"/>
      <c r="AT223" s="348"/>
      <c r="AU223" s="348"/>
      <c r="AV223" s="348"/>
      <c r="AW223" s="348"/>
      <c r="AX223" s="348"/>
      <c r="AY223" s="348"/>
      <c r="AZ223" s="348"/>
      <c r="BA223" s="348"/>
      <c r="BB223" s="348"/>
      <c r="BC223" s="348"/>
      <c r="BD223" s="348"/>
      <c r="BE223" s="348"/>
    </row>
    <row r="224" spans="1:57" s="302" customFormat="1" ht="15.75" customHeight="1" x14ac:dyDescent="0.25">
      <c r="A224" s="346"/>
      <c r="B224" s="347"/>
      <c r="C224" s="347"/>
      <c r="D224" s="348"/>
      <c r="E224" s="348"/>
      <c r="F224" s="348"/>
      <c r="G224" s="348"/>
      <c r="H224" s="348"/>
      <c r="I224" s="348"/>
      <c r="J224" s="348"/>
      <c r="K224" s="348"/>
      <c r="L224" s="348"/>
      <c r="M224" s="348"/>
      <c r="N224" s="348"/>
      <c r="O224" s="348"/>
      <c r="P224" s="348"/>
      <c r="Q224" s="348"/>
      <c r="R224" s="348"/>
      <c r="S224" s="348"/>
      <c r="T224" s="348"/>
      <c r="U224" s="348"/>
      <c r="V224" s="348"/>
      <c r="W224" s="348"/>
      <c r="X224" s="348"/>
      <c r="Y224" s="348"/>
      <c r="Z224" s="348"/>
      <c r="AA224" s="348"/>
      <c r="AB224" s="348"/>
      <c r="AC224" s="348"/>
      <c r="AD224" s="348"/>
      <c r="AE224" s="348"/>
      <c r="AF224" s="348"/>
      <c r="AG224" s="348"/>
      <c r="AH224" s="348"/>
      <c r="AI224" s="348"/>
      <c r="AJ224" s="348"/>
      <c r="AK224" s="348"/>
      <c r="AL224" s="348"/>
      <c r="AM224" s="348"/>
      <c r="AN224" s="348"/>
      <c r="AO224" s="348"/>
      <c r="AP224" s="348"/>
      <c r="AQ224" s="348"/>
      <c r="AR224" s="348"/>
      <c r="AS224" s="348"/>
      <c r="AT224" s="348"/>
      <c r="AU224" s="348"/>
      <c r="AV224" s="348"/>
      <c r="AW224" s="348"/>
      <c r="AX224" s="348"/>
      <c r="AY224" s="348"/>
      <c r="AZ224" s="348"/>
      <c r="BA224" s="348"/>
      <c r="BB224" s="348"/>
      <c r="BC224" s="348"/>
      <c r="BD224" s="348"/>
      <c r="BE224" s="348"/>
    </row>
    <row r="225" spans="1:57" s="302" customFormat="1" ht="15.75" customHeight="1" x14ac:dyDescent="0.25">
      <c r="A225" s="346"/>
      <c r="B225" s="347"/>
      <c r="C225" s="347"/>
      <c r="D225" s="348"/>
      <c r="E225" s="348"/>
      <c r="F225" s="348"/>
      <c r="G225" s="348"/>
      <c r="H225" s="348"/>
      <c r="I225" s="348"/>
      <c r="J225" s="348"/>
      <c r="K225" s="348"/>
      <c r="L225" s="348"/>
      <c r="M225" s="348"/>
      <c r="N225" s="348"/>
      <c r="O225" s="348"/>
      <c r="P225" s="348"/>
      <c r="Q225" s="348"/>
      <c r="R225" s="348"/>
      <c r="S225" s="348"/>
      <c r="T225" s="348"/>
      <c r="U225" s="348"/>
      <c r="V225" s="348"/>
      <c r="W225" s="348"/>
      <c r="X225" s="348"/>
      <c r="Y225" s="348"/>
      <c r="Z225" s="348"/>
      <c r="AA225" s="348"/>
      <c r="AB225" s="348"/>
      <c r="AC225" s="348"/>
      <c r="AD225" s="348"/>
      <c r="AE225" s="348"/>
      <c r="AF225" s="348"/>
      <c r="AG225" s="348"/>
      <c r="AH225" s="348"/>
      <c r="AI225" s="348"/>
      <c r="AJ225" s="348"/>
      <c r="AK225" s="348"/>
      <c r="AL225" s="348"/>
      <c r="AM225" s="348"/>
      <c r="AN225" s="348"/>
      <c r="AO225" s="348"/>
      <c r="AP225" s="348"/>
      <c r="AQ225" s="348"/>
      <c r="AR225" s="348"/>
      <c r="AS225" s="348"/>
      <c r="AT225" s="348"/>
      <c r="AU225" s="348"/>
      <c r="AV225" s="348"/>
      <c r="AW225" s="348"/>
      <c r="AX225" s="348"/>
      <c r="AY225" s="348"/>
      <c r="AZ225" s="348"/>
      <c r="BA225" s="348"/>
      <c r="BB225" s="348"/>
      <c r="BC225" s="348"/>
      <c r="BD225" s="348"/>
      <c r="BE225" s="348"/>
    </row>
    <row r="226" spans="1:57" s="302" customFormat="1" ht="15.75" customHeight="1" x14ac:dyDescent="0.25">
      <c r="A226" s="346"/>
      <c r="B226" s="347"/>
      <c r="C226" s="347"/>
      <c r="D226" s="348"/>
      <c r="E226" s="348"/>
      <c r="F226" s="348"/>
      <c r="G226" s="348"/>
      <c r="H226" s="348"/>
      <c r="I226" s="348"/>
      <c r="J226" s="348"/>
      <c r="K226" s="348"/>
      <c r="L226" s="348"/>
      <c r="M226" s="348"/>
      <c r="N226" s="348"/>
      <c r="O226" s="348"/>
      <c r="P226" s="348"/>
      <c r="Q226" s="348"/>
      <c r="R226" s="348"/>
      <c r="S226" s="348"/>
      <c r="T226" s="348"/>
      <c r="U226" s="348"/>
      <c r="V226" s="348"/>
      <c r="W226" s="348"/>
      <c r="X226" s="348"/>
      <c r="Y226" s="348"/>
      <c r="Z226" s="348"/>
      <c r="AA226" s="348"/>
      <c r="AB226" s="348"/>
      <c r="AC226" s="348"/>
      <c r="AD226" s="348"/>
      <c r="AE226" s="348"/>
      <c r="AF226" s="348"/>
      <c r="AG226" s="348"/>
      <c r="AH226" s="348"/>
      <c r="AI226" s="348"/>
      <c r="AJ226" s="348"/>
      <c r="AK226" s="348"/>
      <c r="AL226" s="348"/>
      <c r="AM226" s="348"/>
      <c r="AN226" s="348"/>
      <c r="AO226" s="348"/>
      <c r="AP226" s="348"/>
      <c r="AQ226" s="348"/>
      <c r="AR226" s="348"/>
      <c r="AS226" s="348"/>
      <c r="AT226" s="348"/>
      <c r="AU226" s="348"/>
      <c r="AV226" s="348"/>
      <c r="AW226" s="348"/>
      <c r="AX226" s="348"/>
      <c r="AY226" s="348"/>
      <c r="AZ226" s="348"/>
      <c r="BA226" s="348"/>
      <c r="BB226" s="348"/>
      <c r="BC226" s="348"/>
      <c r="BD226" s="348"/>
      <c r="BE226" s="348"/>
    </row>
    <row r="227" spans="1:57" s="302" customFormat="1" ht="15.75" customHeight="1" x14ac:dyDescent="0.25">
      <c r="A227" s="346"/>
      <c r="B227" s="347"/>
      <c r="C227" s="347"/>
      <c r="D227" s="348"/>
      <c r="E227" s="348"/>
      <c r="F227" s="348"/>
      <c r="G227" s="348"/>
      <c r="H227" s="348"/>
      <c r="I227" s="348"/>
      <c r="J227" s="348"/>
      <c r="K227" s="348"/>
      <c r="L227" s="348"/>
      <c r="M227" s="348"/>
      <c r="N227" s="348"/>
      <c r="O227" s="348"/>
      <c r="P227" s="348"/>
      <c r="Q227" s="348"/>
      <c r="R227" s="348"/>
      <c r="S227" s="348"/>
      <c r="T227" s="348"/>
      <c r="U227" s="348"/>
      <c r="V227" s="348"/>
      <c r="W227" s="348"/>
      <c r="X227" s="348"/>
      <c r="Y227" s="348"/>
      <c r="Z227" s="348"/>
      <c r="AA227" s="348"/>
      <c r="AB227" s="348"/>
      <c r="AC227" s="348"/>
      <c r="AD227" s="348"/>
      <c r="AE227" s="348"/>
      <c r="AF227" s="348"/>
      <c r="AG227" s="348"/>
      <c r="AH227" s="348"/>
      <c r="AI227" s="348"/>
      <c r="AJ227" s="348"/>
      <c r="AK227" s="348"/>
      <c r="AL227" s="348"/>
      <c r="AM227" s="348"/>
      <c r="AN227" s="348"/>
      <c r="AO227" s="348"/>
      <c r="AP227" s="348"/>
      <c r="AQ227" s="348"/>
      <c r="AR227" s="348"/>
      <c r="AS227" s="348"/>
      <c r="AT227" s="348"/>
      <c r="AU227" s="348"/>
      <c r="AV227" s="348"/>
      <c r="AW227" s="348"/>
      <c r="AX227" s="348"/>
      <c r="AY227" s="348"/>
      <c r="AZ227" s="348"/>
      <c r="BA227" s="348"/>
      <c r="BB227" s="348"/>
      <c r="BC227" s="348"/>
      <c r="BD227" s="348"/>
      <c r="BE227" s="348"/>
    </row>
    <row r="228" spans="1:57" s="302" customFormat="1" ht="15.75" customHeight="1" x14ac:dyDescent="0.25">
      <c r="A228" s="346"/>
      <c r="B228" s="347"/>
      <c r="C228" s="347"/>
      <c r="D228" s="348"/>
      <c r="E228" s="348"/>
      <c r="F228" s="348"/>
      <c r="G228" s="348"/>
      <c r="H228" s="348"/>
      <c r="I228" s="348"/>
      <c r="J228" s="348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348"/>
      <c r="Y228" s="348"/>
      <c r="Z228" s="348"/>
      <c r="AA228" s="348"/>
      <c r="AB228" s="348"/>
      <c r="AC228" s="348"/>
      <c r="AD228" s="348"/>
      <c r="AE228" s="348"/>
      <c r="AF228" s="348"/>
      <c r="AG228" s="348"/>
      <c r="AH228" s="348"/>
      <c r="AI228" s="348"/>
      <c r="AJ228" s="348"/>
      <c r="AK228" s="348"/>
      <c r="AL228" s="348"/>
      <c r="AM228" s="348"/>
      <c r="AN228" s="348"/>
      <c r="AO228" s="348"/>
      <c r="AP228" s="348"/>
      <c r="AQ228" s="348"/>
      <c r="AR228" s="348"/>
      <c r="AS228" s="348"/>
      <c r="AT228" s="348"/>
      <c r="AU228" s="348"/>
      <c r="AV228" s="348"/>
      <c r="AW228" s="348"/>
      <c r="AX228" s="348"/>
      <c r="AY228" s="348"/>
      <c r="AZ228" s="348"/>
      <c r="BA228" s="348"/>
      <c r="BB228" s="348"/>
      <c r="BC228" s="348"/>
      <c r="BD228" s="348"/>
      <c r="BE228" s="348"/>
    </row>
    <row r="229" spans="1:57" s="302" customFormat="1" ht="15.75" customHeight="1" x14ac:dyDescent="0.25">
      <c r="A229" s="346"/>
      <c r="B229" s="347"/>
      <c r="C229" s="347"/>
      <c r="D229" s="348"/>
      <c r="E229" s="348"/>
      <c r="F229" s="348"/>
      <c r="G229" s="348"/>
      <c r="H229" s="348"/>
      <c r="I229" s="348"/>
      <c r="J229" s="348"/>
      <c r="K229" s="348"/>
      <c r="L229" s="348"/>
      <c r="M229" s="348"/>
      <c r="N229" s="348"/>
      <c r="O229" s="348"/>
      <c r="P229" s="348"/>
      <c r="Q229" s="348"/>
      <c r="R229" s="348"/>
      <c r="S229" s="348"/>
      <c r="T229" s="348"/>
      <c r="U229" s="348"/>
      <c r="V229" s="348"/>
      <c r="W229" s="348"/>
      <c r="X229" s="348"/>
      <c r="Y229" s="348"/>
      <c r="Z229" s="348"/>
      <c r="AA229" s="348"/>
      <c r="AB229" s="348"/>
      <c r="AC229" s="348"/>
      <c r="AD229" s="348"/>
      <c r="AE229" s="348"/>
      <c r="AF229" s="348"/>
      <c r="AG229" s="348"/>
      <c r="AH229" s="348"/>
      <c r="AI229" s="348"/>
      <c r="AJ229" s="348"/>
      <c r="AK229" s="348"/>
      <c r="AL229" s="348"/>
      <c r="AM229" s="348"/>
      <c r="AN229" s="348"/>
      <c r="AO229" s="348"/>
      <c r="AP229" s="348"/>
      <c r="AQ229" s="348"/>
      <c r="AR229" s="348"/>
      <c r="AS229" s="348"/>
      <c r="AT229" s="348"/>
      <c r="AU229" s="348"/>
      <c r="AV229" s="348"/>
      <c r="AW229" s="348"/>
      <c r="AX229" s="348"/>
      <c r="AY229" s="348"/>
      <c r="AZ229" s="348"/>
      <c r="BA229" s="348"/>
      <c r="BB229" s="348"/>
      <c r="BC229" s="348"/>
      <c r="BD229" s="348"/>
      <c r="BE229" s="348"/>
    </row>
    <row r="230" spans="1:57" s="302" customFormat="1" ht="15.75" customHeight="1" x14ac:dyDescent="0.25">
      <c r="A230" s="346"/>
      <c r="B230" s="347"/>
      <c r="C230" s="347"/>
      <c r="D230" s="348"/>
      <c r="E230" s="348"/>
      <c r="F230" s="348"/>
      <c r="G230" s="348"/>
      <c r="H230" s="348"/>
      <c r="I230" s="348"/>
      <c r="J230" s="348"/>
      <c r="K230" s="348"/>
      <c r="L230" s="348"/>
      <c r="M230" s="348"/>
      <c r="N230" s="348"/>
      <c r="O230" s="348"/>
      <c r="P230" s="348"/>
      <c r="Q230" s="348"/>
      <c r="R230" s="348"/>
      <c r="S230" s="348"/>
      <c r="T230" s="348"/>
      <c r="U230" s="348"/>
      <c r="V230" s="348"/>
      <c r="W230" s="348"/>
      <c r="X230" s="348"/>
      <c r="Y230" s="348"/>
      <c r="Z230" s="348"/>
      <c r="AA230" s="348"/>
      <c r="AB230" s="348"/>
      <c r="AC230" s="348"/>
      <c r="AD230" s="348"/>
      <c r="AE230" s="348"/>
      <c r="AF230" s="348"/>
      <c r="AG230" s="348"/>
      <c r="AH230" s="348"/>
      <c r="AI230" s="348"/>
      <c r="AJ230" s="348"/>
      <c r="AK230" s="348"/>
      <c r="AL230" s="348"/>
      <c r="AM230" s="348"/>
      <c r="AN230" s="348"/>
      <c r="AO230" s="348"/>
      <c r="AP230" s="348"/>
      <c r="AQ230" s="348"/>
      <c r="AR230" s="348"/>
      <c r="AS230" s="348"/>
      <c r="AT230" s="348"/>
      <c r="AU230" s="348"/>
      <c r="AV230" s="348"/>
      <c r="AW230" s="348"/>
      <c r="AX230" s="348"/>
      <c r="AY230" s="348"/>
      <c r="AZ230" s="348"/>
      <c r="BA230" s="348"/>
      <c r="BB230" s="348"/>
      <c r="BC230" s="348"/>
      <c r="BD230" s="348"/>
      <c r="BE230" s="348"/>
    </row>
    <row r="231" spans="1:57" s="302" customFormat="1" ht="15.75" customHeight="1" x14ac:dyDescent="0.25">
      <c r="A231" s="346"/>
      <c r="B231" s="347"/>
      <c r="C231" s="347"/>
      <c r="D231" s="348"/>
      <c r="E231" s="348"/>
      <c r="F231" s="348"/>
      <c r="G231" s="348"/>
      <c r="H231" s="348"/>
      <c r="I231" s="348"/>
      <c r="J231" s="348"/>
      <c r="K231" s="348"/>
      <c r="L231" s="348"/>
      <c r="M231" s="348"/>
      <c r="N231" s="348"/>
      <c r="O231" s="348"/>
      <c r="P231" s="348"/>
      <c r="Q231" s="348"/>
      <c r="R231" s="348"/>
      <c r="S231" s="348"/>
      <c r="T231" s="348"/>
      <c r="U231" s="348"/>
      <c r="V231" s="348"/>
      <c r="W231" s="348"/>
      <c r="X231" s="348"/>
      <c r="Y231" s="348"/>
      <c r="Z231" s="348"/>
      <c r="AA231" s="348"/>
      <c r="AB231" s="348"/>
      <c r="AC231" s="348"/>
      <c r="AD231" s="348"/>
      <c r="AE231" s="348"/>
      <c r="AF231" s="348"/>
      <c r="AG231" s="348"/>
      <c r="AH231" s="348"/>
      <c r="AI231" s="348"/>
      <c r="AJ231" s="348"/>
      <c r="AK231" s="348"/>
      <c r="AL231" s="348"/>
      <c r="AM231" s="348"/>
      <c r="AN231" s="348"/>
      <c r="AO231" s="348"/>
      <c r="AP231" s="348"/>
      <c r="AQ231" s="348"/>
      <c r="AR231" s="348"/>
      <c r="AS231" s="348"/>
      <c r="AT231" s="348"/>
      <c r="AU231" s="348"/>
      <c r="AV231" s="348"/>
      <c r="AW231" s="348"/>
      <c r="AX231" s="348"/>
      <c r="AY231" s="348"/>
      <c r="AZ231" s="348"/>
      <c r="BA231" s="348"/>
      <c r="BB231" s="348"/>
      <c r="BC231" s="348"/>
      <c r="BD231" s="348"/>
      <c r="BE231" s="348"/>
    </row>
    <row r="232" spans="1:57" s="302" customFormat="1" ht="15.75" customHeight="1" x14ac:dyDescent="0.25">
      <c r="A232" s="346"/>
      <c r="B232" s="347"/>
      <c r="C232" s="347"/>
      <c r="D232" s="348"/>
      <c r="E232" s="348"/>
      <c r="F232" s="348"/>
      <c r="G232" s="348"/>
      <c r="H232" s="348"/>
      <c r="I232" s="348"/>
      <c r="J232" s="348"/>
      <c r="K232" s="348"/>
      <c r="L232" s="348"/>
      <c r="M232" s="348"/>
      <c r="N232" s="348"/>
      <c r="O232" s="348"/>
      <c r="P232" s="348"/>
      <c r="Q232" s="348"/>
      <c r="R232" s="348"/>
      <c r="S232" s="348"/>
      <c r="T232" s="348"/>
      <c r="U232" s="348"/>
      <c r="V232" s="348"/>
      <c r="W232" s="348"/>
      <c r="X232" s="348"/>
      <c r="Y232" s="348"/>
      <c r="Z232" s="348"/>
      <c r="AA232" s="348"/>
      <c r="AB232" s="348"/>
      <c r="AC232" s="348"/>
      <c r="AD232" s="348"/>
      <c r="AE232" s="348"/>
      <c r="AF232" s="348"/>
      <c r="AG232" s="348"/>
      <c r="AH232" s="348"/>
      <c r="AI232" s="348"/>
      <c r="AJ232" s="348"/>
      <c r="AK232" s="348"/>
      <c r="AL232" s="348"/>
      <c r="AM232" s="348"/>
      <c r="AN232" s="348"/>
      <c r="AO232" s="348"/>
      <c r="AP232" s="348"/>
      <c r="AQ232" s="348"/>
      <c r="AR232" s="348"/>
      <c r="AS232" s="348"/>
      <c r="AT232" s="348"/>
      <c r="AU232" s="348"/>
      <c r="AV232" s="348"/>
      <c r="AW232" s="348"/>
      <c r="AX232" s="348"/>
      <c r="AY232" s="348"/>
      <c r="AZ232" s="348"/>
      <c r="BA232" s="348"/>
      <c r="BB232" s="348"/>
      <c r="BC232" s="348"/>
      <c r="BD232" s="348"/>
      <c r="BE232" s="348"/>
    </row>
    <row r="233" spans="1:57" s="302" customFormat="1" ht="15.75" customHeight="1" x14ac:dyDescent="0.25">
      <c r="A233" s="346"/>
      <c r="B233" s="347"/>
      <c r="C233" s="347"/>
      <c r="D233" s="348"/>
      <c r="E233" s="348"/>
      <c r="F233" s="348"/>
      <c r="G233" s="348"/>
      <c r="H233" s="348"/>
      <c r="I233" s="348"/>
      <c r="J233" s="348"/>
      <c r="K233" s="348"/>
      <c r="L233" s="348"/>
      <c r="M233" s="348"/>
      <c r="N233" s="348"/>
      <c r="O233" s="348"/>
      <c r="P233" s="348"/>
      <c r="Q233" s="348"/>
      <c r="R233" s="348"/>
      <c r="S233" s="348"/>
      <c r="T233" s="348"/>
      <c r="U233" s="348"/>
      <c r="V233" s="348"/>
      <c r="W233" s="348"/>
      <c r="X233" s="348"/>
      <c r="Y233" s="348"/>
      <c r="Z233" s="348"/>
      <c r="AA233" s="348"/>
      <c r="AB233" s="348"/>
      <c r="AC233" s="348"/>
      <c r="AD233" s="348"/>
      <c r="AE233" s="348"/>
      <c r="AF233" s="348"/>
      <c r="AG233" s="348"/>
      <c r="AH233" s="348"/>
      <c r="AI233" s="348"/>
      <c r="AJ233" s="348"/>
      <c r="AK233" s="348"/>
      <c r="AL233" s="348"/>
      <c r="AM233" s="348"/>
      <c r="AN233" s="348"/>
      <c r="AO233" s="348"/>
      <c r="AP233" s="348"/>
      <c r="AQ233" s="348"/>
      <c r="AR233" s="348"/>
      <c r="AS233" s="348"/>
      <c r="AT233" s="348"/>
      <c r="AU233" s="348"/>
      <c r="AV233" s="348"/>
      <c r="AW233" s="348"/>
      <c r="AX233" s="348"/>
      <c r="AY233" s="348"/>
      <c r="AZ233" s="348"/>
      <c r="BA233" s="348"/>
      <c r="BB233" s="348"/>
      <c r="BC233" s="348"/>
      <c r="BD233" s="348"/>
      <c r="BE233" s="348"/>
    </row>
    <row r="234" spans="1:57" s="302" customFormat="1" ht="15.75" customHeight="1" x14ac:dyDescent="0.25">
      <c r="A234" s="346"/>
      <c r="B234" s="347"/>
      <c r="C234" s="347"/>
      <c r="D234" s="348"/>
      <c r="E234" s="348"/>
      <c r="F234" s="348"/>
      <c r="G234" s="348"/>
      <c r="H234" s="348"/>
      <c r="I234" s="348"/>
      <c r="J234" s="348"/>
      <c r="K234" s="348"/>
      <c r="L234" s="348"/>
      <c r="M234" s="348"/>
      <c r="N234" s="348"/>
      <c r="O234" s="348"/>
      <c r="P234" s="348"/>
      <c r="Q234" s="348"/>
      <c r="R234" s="348"/>
      <c r="S234" s="348"/>
      <c r="T234" s="348"/>
      <c r="U234" s="348"/>
      <c r="V234" s="348"/>
      <c r="W234" s="348"/>
      <c r="X234" s="348"/>
      <c r="Y234" s="348"/>
      <c r="Z234" s="348"/>
      <c r="AA234" s="348"/>
      <c r="AB234" s="348"/>
      <c r="AC234" s="348"/>
      <c r="AD234" s="348"/>
      <c r="AE234" s="348"/>
      <c r="AF234" s="348"/>
      <c r="AG234" s="348"/>
      <c r="AH234" s="348"/>
      <c r="AI234" s="348"/>
      <c r="AJ234" s="348"/>
      <c r="AK234" s="348"/>
      <c r="AL234" s="348"/>
      <c r="AM234" s="348"/>
      <c r="AN234" s="348"/>
      <c r="AO234" s="348"/>
      <c r="AP234" s="348"/>
      <c r="AQ234" s="348"/>
      <c r="AR234" s="348"/>
      <c r="AS234" s="348"/>
      <c r="AT234" s="348"/>
      <c r="AU234" s="348"/>
      <c r="AV234" s="348"/>
      <c r="AW234" s="348"/>
      <c r="AX234" s="348"/>
      <c r="AY234" s="348"/>
      <c r="AZ234" s="348"/>
      <c r="BA234" s="348"/>
      <c r="BB234" s="348"/>
      <c r="BC234" s="348"/>
      <c r="BD234" s="348"/>
      <c r="BE234" s="348"/>
    </row>
    <row r="235" spans="1:57" s="302" customFormat="1" ht="15.75" customHeight="1" x14ac:dyDescent="0.25">
      <c r="A235" s="346"/>
      <c r="B235" s="347"/>
      <c r="C235" s="347"/>
      <c r="D235" s="348"/>
      <c r="E235" s="348"/>
      <c r="F235" s="348"/>
      <c r="G235" s="348"/>
      <c r="H235" s="348"/>
      <c r="I235" s="348"/>
      <c r="J235" s="348"/>
      <c r="K235" s="348"/>
      <c r="L235" s="348"/>
      <c r="M235" s="348"/>
      <c r="N235" s="348"/>
      <c r="O235" s="348"/>
      <c r="P235" s="348"/>
      <c r="Q235" s="348"/>
      <c r="R235" s="348"/>
      <c r="S235" s="348"/>
      <c r="T235" s="348"/>
      <c r="U235" s="348"/>
      <c r="V235" s="348"/>
      <c r="W235" s="348"/>
      <c r="X235" s="348"/>
      <c r="Y235" s="348"/>
      <c r="Z235" s="348"/>
      <c r="AA235" s="348"/>
      <c r="AB235" s="348"/>
      <c r="AC235" s="348"/>
      <c r="AD235" s="348"/>
      <c r="AE235" s="348"/>
      <c r="AF235" s="348"/>
      <c r="AG235" s="348"/>
      <c r="AH235" s="348"/>
      <c r="AI235" s="348"/>
      <c r="AJ235" s="348"/>
      <c r="AK235" s="348"/>
      <c r="AL235" s="348"/>
      <c r="AM235" s="348"/>
      <c r="AN235" s="348"/>
      <c r="AO235" s="348"/>
      <c r="AP235" s="348"/>
      <c r="AQ235" s="348"/>
      <c r="AR235" s="348"/>
      <c r="AS235" s="348"/>
      <c r="AT235" s="348"/>
      <c r="AU235" s="348"/>
      <c r="AV235" s="348"/>
      <c r="AW235" s="348"/>
      <c r="AX235" s="348"/>
      <c r="AY235" s="348"/>
      <c r="AZ235" s="348"/>
      <c r="BA235" s="348"/>
      <c r="BB235" s="348"/>
      <c r="BC235" s="348"/>
      <c r="BD235" s="348"/>
      <c r="BE235" s="348"/>
    </row>
    <row r="236" spans="1:57" s="302" customFormat="1" ht="15.75" customHeight="1" x14ac:dyDescent="0.25">
      <c r="A236" s="346"/>
      <c r="B236" s="347"/>
      <c r="C236" s="347"/>
      <c r="D236" s="348"/>
      <c r="E236" s="348"/>
      <c r="F236" s="348"/>
      <c r="G236" s="348"/>
      <c r="H236" s="348"/>
      <c r="I236" s="348"/>
      <c r="J236" s="348"/>
      <c r="K236" s="348"/>
      <c r="L236" s="348"/>
      <c r="M236" s="348"/>
      <c r="N236" s="348"/>
      <c r="O236" s="348"/>
      <c r="P236" s="348"/>
      <c r="Q236" s="348"/>
      <c r="R236" s="348"/>
      <c r="S236" s="348"/>
      <c r="T236" s="348"/>
      <c r="U236" s="348"/>
      <c r="V236" s="348"/>
      <c r="W236" s="348"/>
      <c r="X236" s="348"/>
      <c r="Y236" s="348"/>
      <c r="Z236" s="348"/>
      <c r="AA236" s="348"/>
      <c r="AB236" s="348"/>
      <c r="AC236" s="348"/>
      <c r="AD236" s="348"/>
      <c r="AE236" s="348"/>
      <c r="AF236" s="348"/>
      <c r="AG236" s="348"/>
      <c r="AH236" s="348"/>
      <c r="AI236" s="348"/>
      <c r="AJ236" s="348"/>
      <c r="AK236" s="348"/>
      <c r="AL236" s="348"/>
      <c r="AM236" s="348"/>
      <c r="AN236" s="348"/>
      <c r="AO236" s="348"/>
      <c r="AP236" s="348"/>
      <c r="AQ236" s="348"/>
      <c r="AR236" s="348"/>
      <c r="AS236" s="348"/>
      <c r="AT236" s="348"/>
      <c r="AU236" s="348"/>
      <c r="AV236" s="348"/>
      <c r="AW236" s="348"/>
      <c r="AX236" s="348"/>
      <c r="AY236" s="348"/>
      <c r="AZ236" s="348"/>
      <c r="BA236" s="348"/>
      <c r="BB236" s="348"/>
      <c r="BC236" s="348"/>
      <c r="BD236" s="348"/>
      <c r="BE236" s="348"/>
    </row>
    <row r="237" spans="1:57" s="302" customFormat="1" ht="15.75" customHeight="1" x14ac:dyDescent="0.25">
      <c r="A237" s="346"/>
      <c r="B237" s="347"/>
      <c r="C237" s="347"/>
      <c r="D237" s="348"/>
      <c r="E237" s="348"/>
      <c r="F237" s="348"/>
      <c r="G237" s="348"/>
      <c r="H237" s="348"/>
      <c r="I237" s="348"/>
      <c r="J237" s="348"/>
      <c r="K237" s="348"/>
      <c r="L237" s="348"/>
      <c r="M237" s="348"/>
      <c r="N237" s="348"/>
      <c r="O237" s="348"/>
      <c r="P237" s="348"/>
      <c r="Q237" s="348"/>
      <c r="R237" s="348"/>
      <c r="S237" s="348"/>
      <c r="T237" s="348"/>
      <c r="U237" s="348"/>
      <c r="V237" s="348"/>
      <c r="W237" s="348"/>
      <c r="X237" s="348"/>
      <c r="Y237" s="348"/>
      <c r="Z237" s="348"/>
      <c r="AA237" s="348"/>
      <c r="AB237" s="348"/>
      <c r="AC237" s="348"/>
      <c r="AD237" s="348"/>
      <c r="AE237" s="348"/>
      <c r="AF237" s="348"/>
      <c r="AG237" s="348"/>
      <c r="AH237" s="348"/>
      <c r="AI237" s="348"/>
      <c r="AJ237" s="348"/>
      <c r="AK237" s="348"/>
      <c r="AL237" s="348"/>
      <c r="AM237" s="348"/>
      <c r="AN237" s="348"/>
      <c r="AO237" s="348"/>
      <c r="AP237" s="348"/>
      <c r="AQ237" s="348"/>
      <c r="AR237" s="348"/>
      <c r="AS237" s="348"/>
      <c r="AT237" s="348"/>
      <c r="AU237" s="348"/>
      <c r="AV237" s="348"/>
      <c r="AW237" s="348"/>
      <c r="AX237" s="348"/>
      <c r="AY237" s="348"/>
      <c r="AZ237" s="348"/>
      <c r="BA237" s="348"/>
      <c r="BB237" s="348"/>
      <c r="BC237" s="348"/>
      <c r="BD237" s="348"/>
      <c r="BE237" s="348"/>
    </row>
    <row r="238" spans="1:57" s="302" customFormat="1" ht="15.75" customHeight="1" x14ac:dyDescent="0.25">
      <c r="A238" s="346"/>
      <c r="B238" s="347"/>
      <c r="C238" s="347"/>
      <c r="D238" s="348"/>
      <c r="E238" s="348"/>
      <c r="F238" s="348"/>
      <c r="G238" s="348"/>
      <c r="H238" s="348"/>
      <c r="I238" s="348"/>
      <c r="J238" s="348"/>
      <c r="K238" s="348"/>
      <c r="L238" s="348"/>
      <c r="M238" s="348"/>
      <c r="N238" s="348"/>
      <c r="O238" s="348"/>
      <c r="P238" s="348"/>
      <c r="Q238" s="348"/>
      <c r="R238" s="348"/>
      <c r="S238" s="348"/>
      <c r="T238" s="348"/>
      <c r="U238" s="348"/>
      <c r="V238" s="348"/>
      <c r="W238" s="348"/>
      <c r="X238" s="348"/>
      <c r="Y238" s="348"/>
      <c r="Z238" s="348"/>
      <c r="AA238" s="348"/>
      <c r="AB238" s="348"/>
      <c r="AC238" s="348"/>
      <c r="AD238" s="348"/>
      <c r="AE238" s="348"/>
      <c r="AF238" s="348"/>
      <c r="AG238" s="348"/>
      <c r="AH238" s="348"/>
      <c r="AI238" s="348"/>
      <c r="AJ238" s="348"/>
      <c r="AK238" s="348"/>
      <c r="AL238" s="348"/>
      <c r="AM238" s="348"/>
      <c r="AN238" s="348"/>
      <c r="AO238" s="348"/>
      <c r="AP238" s="348"/>
      <c r="AQ238" s="348"/>
      <c r="AR238" s="348"/>
      <c r="AS238" s="348"/>
      <c r="AT238" s="348"/>
      <c r="AU238" s="348"/>
      <c r="AV238" s="348"/>
      <c r="AW238" s="348"/>
      <c r="AX238" s="348"/>
      <c r="AY238" s="348"/>
      <c r="AZ238" s="348"/>
      <c r="BA238" s="348"/>
      <c r="BB238" s="348"/>
      <c r="BC238" s="348"/>
      <c r="BD238" s="348"/>
      <c r="BE238" s="348"/>
    </row>
    <row r="239" spans="1:57" s="302" customFormat="1" ht="15.75" customHeight="1" x14ac:dyDescent="0.25">
      <c r="A239" s="346"/>
      <c r="B239" s="347"/>
      <c r="C239" s="347"/>
      <c r="D239" s="348"/>
      <c r="E239" s="348"/>
      <c r="F239" s="348"/>
      <c r="G239" s="348"/>
      <c r="H239" s="348"/>
      <c r="I239" s="348"/>
      <c r="J239" s="348"/>
      <c r="K239" s="348"/>
      <c r="L239" s="348"/>
      <c r="M239" s="348"/>
      <c r="N239" s="348"/>
      <c r="O239" s="348"/>
      <c r="P239" s="348"/>
      <c r="Q239" s="348"/>
      <c r="R239" s="348"/>
      <c r="S239" s="348"/>
      <c r="T239" s="348"/>
      <c r="U239" s="348"/>
      <c r="V239" s="348"/>
      <c r="W239" s="348"/>
      <c r="X239" s="348"/>
      <c r="Y239" s="348"/>
      <c r="Z239" s="348"/>
      <c r="AA239" s="348"/>
      <c r="AB239" s="348"/>
      <c r="AC239" s="348"/>
      <c r="AD239" s="348"/>
      <c r="AE239" s="348"/>
      <c r="AF239" s="348"/>
      <c r="AG239" s="348"/>
      <c r="AH239" s="348"/>
      <c r="AI239" s="348"/>
      <c r="AJ239" s="348"/>
      <c r="AK239" s="348"/>
      <c r="AL239" s="348"/>
      <c r="AM239" s="348"/>
      <c r="AN239" s="348"/>
      <c r="AO239" s="348"/>
      <c r="AP239" s="348"/>
      <c r="AQ239" s="348"/>
      <c r="AR239" s="348"/>
      <c r="AS239" s="348"/>
      <c r="AT239" s="348"/>
      <c r="AU239" s="348"/>
      <c r="AV239" s="348"/>
      <c r="AW239" s="348"/>
      <c r="AX239" s="348"/>
      <c r="AY239" s="348"/>
      <c r="AZ239" s="348"/>
      <c r="BA239" s="348"/>
      <c r="BB239" s="348"/>
      <c r="BC239" s="348"/>
      <c r="BD239" s="348"/>
      <c r="BE239" s="348"/>
    </row>
    <row r="240" spans="1:57" s="302" customFormat="1" ht="15.75" customHeight="1" x14ac:dyDescent="0.25">
      <c r="A240" s="346"/>
      <c r="B240" s="347"/>
      <c r="C240" s="347"/>
      <c r="D240" s="348"/>
      <c r="E240" s="348"/>
      <c r="F240" s="348"/>
      <c r="G240" s="348"/>
      <c r="H240" s="348"/>
      <c r="I240" s="348"/>
      <c r="J240" s="348"/>
      <c r="K240" s="348"/>
      <c r="L240" s="348"/>
      <c r="M240" s="348"/>
      <c r="N240" s="348"/>
      <c r="O240" s="348"/>
      <c r="P240" s="348"/>
      <c r="Q240" s="348"/>
      <c r="R240" s="348"/>
      <c r="S240" s="348"/>
      <c r="T240" s="348"/>
      <c r="U240" s="348"/>
      <c r="V240" s="348"/>
      <c r="W240" s="348"/>
      <c r="X240" s="348"/>
      <c r="Y240" s="348"/>
      <c r="Z240" s="348"/>
      <c r="AA240" s="348"/>
      <c r="AB240" s="348"/>
      <c r="AC240" s="348"/>
      <c r="AD240" s="348"/>
      <c r="AE240" s="348"/>
      <c r="AF240" s="348"/>
      <c r="AG240" s="348"/>
      <c r="AH240" s="348"/>
      <c r="AI240" s="348"/>
      <c r="AJ240" s="348"/>
      <c r="AK240" s="348"/>
      <c r="AL240" s="348"/>
      <c r="AM240" s="348"/>
      <c r="AN240" s="348"/>
      <c r="AO240" s="348"/>
      <c r="AP240" s="348"/>
      <c r="AQ240" s="348"/>
      <c r="AR240" s="348"/>
      <c r="AS240" s="348"/>
      <c r="AT240" s="348"/>
      <c r="AU240" s="348"/>
      <c r="AV240" s="348"/>
      <c r="AW240" s="348"/>
      <c r="AX240" s="348"/>
      <c r="AY240" s="348"/>
      <c r="AZ240" s="348"/>
      <c r="BA240" s="348"/>
      <c r="BB240" s="348"/>
      <c r="BC240" s="348"/>
      <c r="BD240" s="348"/>
      <c r="BE240" s="348"/>
    </row>
    <row r="241" spans="1:57" s="302" customFormat="1" ht="15.75" customHeight="1" x14ac:dyDescent="0.25">
      <c r="A241" s="346"/>
      <c r="B241" s="347"/>
      <c r="C241" s="347"/>
      <c r="D241" s="348"/>
      <c r="E241" s="348"/>
      <c r="F241" s="348"/>
      <c r="G241" s="348"/>
      <c r="H241" s="348"/>
      <c r="I241" s="348"/>
      <c r="J241" s="348"/>
      <c r="K241" s="348"/>
      <c r="L241" s="348"/>
      <c r="M241" s="348"/>
      <c r="N241" s="348"/>
      <c r="O241" s="348"/>
      <c r="P241" s="348"/>
      <c r="Q241" s="348"/>
      <c r="R241" s="348"/>
      <c r="S241" s="348"/>
      <c r="T241" s="348"/>
      <c r="U241" s="348"/>
      <c r="V241" s="348"/>
      <c r="W241" s="348"/>
      <c r="X241" s="348"/>
      <c r="Y241" s="348"/>
      <c r="Z241" s="348"/>
      <c r="AA241" s="348"/>
      <c r="AB241" s="348"/>
      <c r="AC241" s="348"/>
      <c r="AD241" s="348"/>
      <c r="AE241" s="348"/>
      <c r="AF241" s="348"/>
      <c r="AG241" s="348"/>
      <c r="AH241" s="348"/>
      <c r="AI241" s="348"/>
      <c r="AJ241" s="348"/>
      <c r="AK241" s="348"/>
      <c r="AL241" s="348"/>
      <c r="AM241" s="348"/>
      <c r="AN241" s="348"/>
      <c r="AO241" s="348"/>
      <c r="AP241" s="348"/>
      <c r="AQ241" s="348"/>
      <c r="AR241" s="348"/>
      <c r="AS241" s="348"/>
      <c r="AT241" s="348"/>
      <c r="AU241" s="348"/>
      <c r="AV241" s="348"/>
      <c r="AW241" s="348"/>
      <c r="AX241" s="348"/>
      <c r="AY241" s="348"/>
      <c r="AZ241" s="348"/>
      <c r="BA241" s="348"/>
      <c r="BB241" s="348"/>
      <c r="BC241" s="348"/>
      <c r="BD241" s="348"/>
      <c r="BE241" s="348"/>
    </row>
    <row r="242" spans="1:57" s="302" customFormat="1" ht="15.75" customHeight="1" x14ac:dyDescent="0.25">
      <c r="A242" s="346"/>
      <c r="B242" s="349"/>
      <c r="C242" s="349"/>
      <c r="D242" s="348"/>
      <c r="E242" s="348"/>
      <c r="F242" s="348"/>
      <c r="G242" s="348"/>
      <c r="H242" s="348"/>
      <c r="I242" s="348"/>
      <c r="J242" s="348"/>
      <c r="K242" s="348"/>
      <c r="L242" s="348"/>
      <c r="M242" s="348"/>
      <c r="N242" s="348"/>
      <c r="O242" s="348"/>
      <c r="P242" s="348"/>
      <c r="Q242" s="348"/>
      <c r="R242" s="348"/>
      <c r="S242" s="348"/>
      <c r="T242" s="348"/>
      <c r="U242" s="348"/>
      <c r="V242" s="348"/>
      <c r="W242" s="348"/>
      <c r="X242" s="348"/>
      <c r="Y242" s="348"/>
      <c r="Z242" s="348"/>
      <c r="AA242" s="348"/>
      <c r="AB242" s="348"/>
      <c r="AC242" s="348"/>
      <c r="AD242" s="348"/>
      <c r="AE242" s="348"/>
      <c r="AF242" s="348"/>
      <c r="AG242" s="348"/>
      <c r="AH242" s="348"/>
      <c r="AI242" s="348"/>
      <c r="AJ242" s="348"/>
      <c r="AK242" s="348"/>
      <c r="AL242" s="348"/>
      <c r="AM242" s="348"/>
      <c r="AN242" s="348"/>
      <c r="AO242" s="348"/>
      <c r="AP242" s="348"/>
      <c r="AQ242" s="348"/>
      <c r="AR242" s="348"/>
      <c r="AS242" s="348"/>
      <c r="AT242" s="348"/>
      <c r="AU242" s="348"/>
      <c r="AV242" s="348"/>
      <c r="AW242" s="348"/>
      <c r="AX242" s="348"/>
      <c r="AY242" s="348"/>
      <c r="AZ242" s="348"/>
      <c r="BA242" s="348"/>
      <c r="BB242" s="348"/>
      <c r="BC242" s="348"/>
      <c r="BD242" s="348"/>
      <c r="BE242" s="348"/>
    </row>
    <row r="243" spans="1:57" s="302" customFormat="1" ht="15.75" customHeight="1" x14ac:dyDescent="0.25">
      <c r="A243" s="346"/>
      <c r="B243" s="349"/>
      <c r="C243" s="349"/>
      <c r="D243" s="348"/>
      <c r="E243" s="348"/>
      <c r="F243" s="348"/>
      <c r="G243" s="348"/>
      <c r="H243" s="348"/>
      <c r="I243" s="348"/>
      <c r="J243" s="348"/>
      <c r="K243" s="348"/>
      <c r="L243" s="348"/>
      <c r="M243" s="348"/>
      <c r="N243" s="348"/>
      <c r="O243" s="348"/>
      <c r="P243" s="348"/>
      <c r="Q243" s="348"/>
      <c r="R243" s="348"/>
      <c r="S243" s="348"/>
      <c r="T243" s="348"/>
      <c r="U243" s="348"/>
      <c r="V243" s="348"/>
      <c r="W243" s="348"/>
      <c r="X243" s="348"/>
      <c r="Y243" s="348"/>
      <c r="Z243" s="348"/>
      <c r="AA243" s="348"/>
      <c r="AB243" s="348"/>
      <c r="AC243" s="348"/>
      <c r="AD243" s="348"/>
      <c r="AE243" s="348"/>
      <c r="AF243" s="348"/>
      <c r="AG243" s="348"/>
      <c r="AH243" s="348"/>
      <c r="AI243" s="348"/>
      <c r="AJ243" s="348"/>
      <c r="AK243" s="348"/>
      <c r="AL243" s="348"/>
      <c r="AM243" s="348"/>
      <c r="AN243" s="348"/>
      <c r="AO243" s="348"/>
      <c r="AP243" s="348"/>
      <c r="AQ243" s="348"/>
      <c r="AR243" s="348"/>
      <c r="AS243" s="348"/>
      <c r="AT243" s="348"/>
      <c r="AU243" s="348"/>
      <c r="AV243" s="348"/>
      <c r="AW243" s="348"/>
      <c r="AX243" s="348"/>
      <c r="AY243" s="348"/>
      <c r="AZ243" s="348"/>
      <c r="BA243" s="348"/>
      <c r="BB243" s="348"/>
      <c r="BC243" s="348"/>
      <c r="BD243" s="348"/>
      <c r="BE243" s="348"/>
    </row>
    <row r="244" spans="1:57" s="302" customFormat="1" ht="15.75" customHeight="1" x14ac:dyDescent="0.25">
      <c r="A244" s="346"/>
      <c r="B244" s="349"/>
      <c r="C244" s="349"/>
      <c r="D244" s="348"/>
      <c r="E244" s="348"/>
      <c r="F244" s="348"/>
      <c r="G244" s="348"/>
      <c r="H244" s="348"/>
      <c r="I244" s="348"/>
      <c r="J244" s="348"/>
      <c r="K244" s="348"/>
      <c r="L244" s="348"/>
      <c r="M244" s="348"/>
      <c r="N244" s="348"/>
      <c r="O244" s="348"/>
      <c r="P244" s="348"/>
      <c r="Q244" s="348"/>
      <c r="R244" s="348"/>
      <c r="S244" s="348"/>
      <c r="T244" s="348"/>
      <c r="U244" s="348"/>
      <c r="V244" s="348"/>
      <c r="W244" s="348"/>
      <c r="X244" s="348"/>
      <c r="Y244" s="348"/>
      <c r="Z244" s="348"/>
      <c r="AA244" s="348"/>
      <c r="AB244" s="348"/>
      <c r="AC244" s="348"/>
      <c r="AD244" s="348"/>
      <c r="AE244" s="348"/>
      <c r="AF244" s="348"/>
      <c r="AG244" s="348"/>
      <c r="AH244" s="348"/>
      <c r="AI244" s="348"/>
      <c r="AJ244" s="348"/>
      <c r="AK244" s="348"/>
      <c r="AL244" s="348"/>
      <c r="AM244" s="348"/>
      <c r="AN244" s="348"/>
      <c r="AO244" s="348"/>
      <c r="AP244" s="348"/>
      <c r="AQ244" s="348"/>
      <c r="AR244" s="348"/>
      <c r="AS244" s="348"/>
      <c r="AT244" s="348"/>
      <c r="AU244" s="348"/>
      <c r="AV244" s="348"/>
      <c r="AW244" s="348"/>
      <c r="AX244" s="348"/>
      <c r="AY244" s="348"/>
      <c r="AZ244" s="348"/>
      <c r="BA244" s="348"/>
      <c r="BB244" s="348"/>
      <c r="BC244" s="348"/>
      <c r="BD244" s="348"/>
      <c r="BE244" s="348"/>
    </row>
    <row r="245" spans="1:57" s="302" customFormat="1" ht="15.75" customHeight="1" x14ac:dyDescent="0.25">
      <c r="A245" s="346"/>
      <c r="B245" s="349"/>
      <c r="C245" s="349"/>
      <c r="D245" s="348"/>
      <c r="E245" s="348"/>
      <c r="F245" s="348"/>
      <c r="G245" s="348"/>
      <c r="H245" s="348"/>
      <c r="I245" s="348"/>
      <c r="J245" s="348"/>
      <c r="K245" s="348"/>
      <c r="L245" s="348"/>
      <c r="M245" s="348"/>
      <c r="N245" s="348"/>
      <c r="O245" s="348"/>
      <c r="P245" s="348"/>
      <c r="Q245" s="348"/>
      <c r="R245" s="348"/>
      <c r="S245" s="348"/>
      <c r="T245" s="348"/>
      <c r="U245" s="348"/>
      <c r="V245" s="348"/>
      <c r="W245" s="348"/>
      <c r="X245" s="348"/>
      <c r="Y245" s="348"/>
      <c r="Z245" s="348"/>
      <c r="AA245" s="348"/>
      <c r="AB245" s="348"/>
      <c r="AC245" s="348"/>
      <c r="AD245" s="348"/>
      <c r="AE245" s="348"/>
      <c r="AF245" s="348"/>
      <c r="AG245" s="348"/>
      <c r="AH245" s="348"/>
      <c r="AI245" s="348"/>
      <c r="AJ245" s="348"/>
      <c r="AK245" s="348"/>
      <c r="AL245" s="348"/>
      <c r="AM245" s="348"/>
      <c r="AN245" s="348"/>
      <c r="AO245" s="348"/>
      <c r="AP245" s="348"/>
      <c r="AQ245" s="348"/>
      <c r="AR245" s="348"/>
      <c r="AS245" s="348"/>
      <c r="AT245" s="348"/>
      <c r="AU245" s="348"/>
      <c r="AV245" s="348"/>
      <c r="AW245" s="348"/>
      <c r="AX245" s="348"/>
      <c r="AY245" s="348"/>
      <c r="AZ245" s="348"/>
      <c r="BA245" s="348"/>
      <c r="BB245" s="348"/>
      <c r="BC245" s="348"/>
      <c r="BD245" s="348"/>
      <c r="BE245" s="348"/>
    </row>
    <row r="246" spans="1:57" s="302" customFormat="1" ht="15.75" customHeight="1" x14ac:dyDescent="0.25">
      <c r="A246" s="346"/>
      <c r="B246" s="349"/>
      <c r="C246" s="349"/>
      <c r="D246" s="348"/>
      <c r="E246" s="348"/>
      <c r="F246" s="348"/>
      <c r="G246" s="348"/>
      <c r="H246" s="348"/>
      <c r="I246" s="348"/>
      <c r="J246" s="348"/>
      <c r="K246" s="348"/>
      <c r="L246" s="348"/>
      <c r="M246" s="348"/>
      <c r="N246" s="348"/>
      <c r="O246" s="348"/>
      <c r="P246" s="348"/>
      <c r="Q246" s="348"/>
      <c r="R246" s="348"/>
      <c r="S246" s="348"/>
      <c r="T246" s="348"/>
      <c r="U246" s="348"/>
      <c r="V246" s="348"/>
      <c r="W246" s="348"/>
      <c r="X246" s="348"/>
      <c r="Y246" s="348"/>
      <c r="Z246" s="348"/>
      <c r="AA246" s="348"/>
      <c r="AB246" s="348"/>
      <c r="AC246" s="348"/>
      <c r="AD246" s="348"/>
      <c r="AE246" s="348"/>
      <c r="AF246" s="348"/>
      <c r="AG246" s="348"/>
      <c r="AH246" s="348"/>
      <c r="AI246" s="348"/>
      <c r="AJ246" s="348"/>
      <c r="AK246" s="348"/>
      <c r="AL246" s="348"/>
      <c r="AM246" s="348"/>
      <c r="AN246" s="348"/>
      <c r="AO246" s="348"/>
      <c r="AP246" s="348"/>
      <c r="AQ246" s="348"/>
      <c r="AR246" s="348"/>
      <c r="AS246" s="348"/>
      <c r="AT246" s="348"/>
      <c r="AU246" s="348"/>
      <c r="AV246" s="348"/>
      <c r="AW246" s="348"/>
      <c r="AX246" s="348"/>
      <c r="AY246" s="348"/>
      <c r="AZ246" s="348"/>
      <c r="BA246" s="348"/>
      <c r="BB246" s="348"/>
      <c r="BC246" s="348"/>
      <c r="BD246" s="348"/>
      <c r="BE246" s="348"/>
    </row>
    <row r="247" spans="1:57" s="302" customFormat="1" ht="15.75" customHeight="1" x14ac:dyDescent="0.25">
      <c r="A247" s="346"/>
      <c r="B247" s="349"/>
      <c r="C247" s="349"/>
      <c r="D247" s="348"/>
      <c r="E247" s="348"/>
      <c r="F247" s="348"/>
      <c r="G247" s="348"/>
      <c r="H247" s="348"/>
      <c r="I247" s="348"/>
      <c r="J247" s="348"/>
      <c r="K247" s="348"/>
      <c r="L247" s="348"/>
      <c r="M247" s="348"/>
      <c r="N247" s="348"/>
      <c r="O247" s="348"/>
      <c r="P247" s="348"/>
      <c r="Q247" s="348"/>
      <c r="R247" s="348"/>
      <c r="S247" s="348"/>
      <c r="T247" s="348"/>
      <c r="U247" s="348"/>
      <c r="V247" s="348"/>
      <c r="W247" s="348"/>
      <c r="X247" s="348"/>
      <c r="Y247" s="348"/>
      <c r="Z247" s="348"/>
      <c r="AA247" s="348"/>
      <c r="AB247" s="348"/>
      <c r="AC247" s="348"/>
      <c r="AD247" s="348"/>
      <c r="AE247" s="348"/>
      <c r="AF247" s="348"/>
      <c r="AG247" s="348"/>
      <c r="AH247" s="348"/>
      <c r="AI247" s="348"/>
      <c r="AJ247" s="348"/>
      <c r="AK247" s="348"/>
      <c r="AL247" s="348"/>
      <c r="AM247" s="348"/>
      <c r="AN247" s="348"/>
      <c r="AO247" s="348"/>
      <c r="AP247" s="348"/>
      <c r="AQ247" s="348"/>
      <c r="AR247" s="348"/>
      <c r="AS247" s="348"/>
      <c r="AT247" s="348"/>
      <c r="AU247" s="348"/>
      <c r="AV247" s="348"/>
      <c r="AW247" s="348"/>
      <c r="AX247" s="348"/>
      <c r="AY247" s="348"/>
      <c r="AZ247" s="348"/>
      <c r="BA247" s="348"/>
      <c r="BB247" s="348"/>
      <c r="BC247" s="348"/>
      <c r="BD247" s="348"/>
      <c r="BE247" s="348"/>
    </row>
    <row r="248" spans="1:57" s="302" customFormat="1" ht="15.75" customHeight="1" x14ac:dyDescent="0.25">
      <c r="A248" s="346"/>
      <c r="B248" s="349"/>
      <c r="C248" s="349"/>
      <c r="D248" s="348"/>
      <c r="E248" s="348"/>
      <c r="F248" s="348"/>
      <c r="G248" s="348"/>
      <c r="H248" s="348"/>
      <c r="I248" s="348"/>
      <c r="J248" s="348"/>
      <c r="K248" s="348"/>
      <c r="L248" s="348"/>
      <c r="M248" s="348"/>
      <c r="N248" s="348"/>
      <c r="O248" s="348"/>
      <c r="P248" s="348"/>
      <c r="Q248" s="348"/>
      <c r="R248" s="348"/>
      <c r="S248" s="348"/>
      <c r="T248" s="348"/>
      <c r="U248" s="348"/>
      <c r="V248" s="348"/>
      <c r="W248" s="348"/>
      <c r="X248" s="348"/>
      <c r="Y248" s="348"/>
      <c r="Z248" s="348"/>
      <c r="AA248" s="348"/>
      <c r="AB248" s="348"/>
      <c r="AC248" s="348"/>
      <c r="AD248" s="348"/>
      <c r="AE248" s="348"/>
      <c r="AF248" s="348"/>
      <c r="AG248" s="348"/>
      <c r="AH248" s="348"/>
      <c r="AI248" s="348"/>
      <c r="AJ248" s="348"/>
      <c r="AK248" s="348"/>
      <c r="AL248" s="348"/>
      <c r="AM248" s="348"/>
      <c r="AN248" s="348"/>
      <c r="AO248" s="348"/>
      <c r="AP248" s="348"/>
      <c r="AQ248" s="348"/>
      <c r="AR248" s="348"/>
      <c r="AS248" s="348"/>
      <c r="AT248" s="348"/>
      <c r="AU248" s="348"/>
      <c r="AV248" s="348"/>
      <c r="AW248" s="348"/>
      <c r="AX248" s="348"/>
      <c r="AY248" s="348"/>
      <c r="AZ248" s="348"/>
      <c r="BA248" s="348"/>
      <c r="BB248" s="348"/>
      <c r="BC248" s="348"/>
      <c r="BD248" s="348"/>
      <c r="BE248" s="348"/>
    </row>
    <row r="249" spans="1:57" s="302" customFormat="1" ht="15.75" customHeight="1" x14ac:dyDescent="0.25">
      <c r="A249" s="346"/>
      <c r="B249" s="349"/>
      <c r="C249" s="349"/>
      <c r="D249" s="348"/>
      <c r="E249" s="348"/>
      <c r="F249" s="348"/>
      <c r="G249" s="348"/>
      <c r="H249" s="348"/>
      <c r="I249" s="348"/>
      <c r="J249" s="348"/>
      <c r="K249" s="348"/>
      <c r="L249" s="348"/>
      <c r="M249" s="348"/>
      <c r="N249" s="348"/>
      <c r="O249" s="348"/>
      <c r="P249" s="348"/>
      <c r="Q249" s="348"/>
      <c r="R249" s="348"/>
      <c r="S249" s="348"/>
      <c r="T249" s="348"/>
      <c r="U249" s="348"/>
      <c r="V249" s="348"/>
      <c r="W249" s="348"/>
      <c r="X249" s="348"/>
      <c r="Y249" s="348"/>
      <c r="Z249" s="348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</row>
    <row r="250" spans="1:57" s="302" customFormat="1" ht="15.75" customHeight="1" x14ac:dyDescent="0.25">
      <c r="A250" s="346"/>
      <c r="B250" s="349"/>
      <c r="C250" s="349"/>
      <c r="D250" s="348"/>
      <c r="E250" s="348"/>
      <c r="F250" s="348"/>
      <c r="G250" s="348"/>
      <c r="H250" s="348"/>
      <c r="I250" s="348"/>
      <c r="J250" s="348"/>
      <c r="K250" s="348"/>
      <c r="L250" s="348"/>
      <c r="M250" s="348"/>
      <c r="N250" s="348"/>
      <c r="O250" s="348"/>
      <c r="P250" s="348"/>
      <c r="Q250" s="348"/>
      <c r="R250" s="348"/>
      <c r="S250" s="348"/>
      <c r="T250" s="348"/>
      <c r="U250" s="348"/>
      <c r="V250" s="348"/>
      <c r="W250" s="348"/>
      <c r="X250" s="348"/>
      <c r="Y250" s="348"/>
      <c r="Z250" s="348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</row>
    <row r="251" spans="1:57" ht="15.75" customHeight="1" x14ac:dyDescent="0.25">
      <c r="A251" s="350"/>
      <c r="B251" s="351"/>
      <c r="C251" s="351"/>
    </row>
    <row r="252" spans="1:57" ht="15.75" customHeight="1" x14ac:dyDescent="0.25">
      <c r="A252" s="350"/>
      <c r="B252" s="351"/>
      <c r="C252" s="351"/>
    </row>
    <row r="253" spans="1:57" ht="15.75" customHeight="1" x14ac:dyDescent="0.25">
      <c r="A253" s="350"/>
      <c r="B253" s="351"/>
      <c r="C253" s="351"/>
    </row>
    <row r="254" spans="1:57" ht="15.75" customHeight="1" x14ac:dyDescent="0.25">
      <c r="A254" s="350"/>
      <c r="B254" s="351"/>
      <c r="C254" s="351"/>
    </row>
    <row r="255" spans="1:57" ht="15.75" customHeight="1" x14ac:dyDescent="0.25">
      <c r="A255" s="350"/>
      <c r="B255" s="351"/>
      <c r="C255" s="351"/>
    </row>
    <row r="256" spans="1:57" ht="15.75" customHeight="1" x14ac:dyDescent="0.25">
      <c r="A256" s="350"/>
      <c r="B256" s="351"/>
      <c r="C256" s="351"/>
    </row>
    <row r="257" spans="1:3" ht="15.75" customHeight="1" x14ac:dyDescent="0.25">
      <c r="A257" s="350"/>
      <c r="B257" s="351"/>
      <c r="C257" s="351"/>
    </row>
    <row r="258" spans="1:3" ht="15.75" customHeight="1" x14ac:dyDescent="0.25">
      <c r="A258" s="350"/>
      <c r="B258" s="351"/>
      <c r="C258" s="351"/>
    </row>
    <row r="259" spans="1:3" ht="15.75" customHeight="1" x14ac:dyDescent="0.25">
      <c r="A259" s="350"/>
      <c r="B259" s="351"/>
      <c r="C259" s="351"/>
    </row>
    <row r="260" spans="1:3" ht="15.75" customHeight="1" x14ac:dyDescent="0.25">
      <c r="A260" s="350"/>
      <c r="B260" s="351"/>
      <c r="C260" s="351"/>
    </row>
    <row r="261" spans="1:3" ht="15.75" customHeight="1" x14ac:dyDescent="0.25">
      <c r="A261" s="350"/>
      <c r="B261" s="351"/>
      <c r="C261" s="351"/>
    </row>
    <row r="262" spans="1:3" ht="15.75" customHeight="1" x14ac:dyDescent="0.25">
      <c r="A262" s="350"/>
      <c r="B262" s="351"/>
      <c r="C262" s="351"/>
    </row>
    <row r="263" spans="1:3" ht="15.75" customHeight="1" x14ac:dyDescent="0.25">
      <c r="A263" s="350"/>
      <c r="B263" s="351"/>
      <c r="C263" s="351"/>
    </row>
    <row r="264" spans="1:3" ht="15.75" customHeight="1" x14ac:dyDescent="0.25">
      <c r="A264" s="350"/>
      <c r="B264" s="351"/>
      <c r="C264" s="351"/>
    </row>
    <row r="265" spans="1:3" ht="15.75" customHeight="1" x14ac:dyDescent="0.25">
      <c r="A265" s="350"/>
      <c r="B265" s="351"/>
      <c r="C265" s="351"/>
    </row>
    <row r="266" spans="1:3" ht="15.75" customHeight="1" x14ac:dyDescent="0.25">
      <c r="A266" s="350"/>
      <c r="B266" s="351"/>
      <c r="C266" s="351"/>
    </row>
    <row r="267" spans="1:3" ht="15.75" customHeight="1" x14ac:dyDescent="0.25">
      <c r="A267" s="350"/>
      <c r="B267" s="351"/>
      <c r="C267" s="351"/>
    </row>
    <row r="268" spans="1:3" ht="15.75" customHeight="1" x14ac:dyDescent="0.25">
      <c r="A268" s="350"/>
      <c r="B268" s="351"/>
      <c r="C268" s="351"/>
    </row>
    <row r="269" spans="1:3" ht="15.75" customHeight="1" x14ac:dyDescent="0.25">
      <c r="A269" s="350"/>
      <c r="B269" s="351"/>
      <c r="C269" s="351"/>
    </row>
    <row r="270" spans="1:3" ht="15.75" customHeight="1" x14ac:dyDescent="0.25">
      <c r="A270" s="350"/>
      <c r="B270" s="351"/>
      <c r="C270" s="351"/>
    </row>
    <row r="271" spans="1:3" ht="15.75" customHeight="1" x14ac:dyDescent="0.25">
      <c r="A271" s="350"/>
      <c r="B271" s="351"/>
      <c r="C271" s="351"/>
    </row>
    <row r="272" spans="1:3" ht="15.75" customHeight="1" x14ac:dyDescent="0.25">
      <c r="A272" s="350"/>
      <c r="B272" s="351"/>
      <c r="C272" s="351"/>
    </row>
    <row r="273" spans="1:3" ht="15.75" customHeight="1" x14ac:dyDescent="0.25">
      <c r="A273" s="350"/>
      <c r="B273" s="351"/>
      <c r="C273" s="351"/>
    </row>
    <row r="274" spans="1:3" ht="15.75" customHeight="1" x14ac:dyDescent="0.25">
      <c r="A274" s="350"/>
      <c r="B274" s="351"/>
      <c r="C274" s="351"/>
    </row>
    <row r="275" spans="1:3" ht="15.75" customHeight="1" x14ac:dyDescent="0.25">
      <c r="A275" s="350"/>
      <c r="B275" s="351"/>
      <c r="C275" s="351"/>
    </row>
    <row r="276" spans="1:3" ht="15.75" customHeight="1" x14ac:dyDescent="0.25">
      <c r="A276" s="350"/>
      <c r="B276" s="351"/>
      <c r="C276" s="351"/>
    </row>
    <row r="277" spans="1:3" ht="15.75" customHeight="1" x14ac:dyDescent="0.25">
      <c r="A277" s="350"/>
      <c r="B277" s="351"/>
      <c r="C277" s="351"/>
    </row>
    <row r="278" spans="1:3" ht="15.75" customHeight="1" x14ac:dyDescent="0.25">
      <c r="A278" s="350"/>
      <c r="B278" s="351"/>
      <c r="C278" s="351"/>
    </row>
    <row r="279" spans="1:3" ht="15.75" customHeight="1" x14ac:dyDescent="0.25">
      <c r="A279" s="350"/>
      <c r="B279" s="351"/>
      <c r="C279" s="351"/>
    </row>
    <row r="280" spans="1:3" ht="15.75" customHeight="1" x14ac:dyDescent="0.25">
      <c r="A280" s="350"/>
      <c r="B280" s="351"/>
      <c r="C280" s="351"/>
    </row>
    <row r="281" spans="1:3" ht="15.75" customHeight="1" x14ac:dyDescent="0.25">
      <c r="A281" s="350"/>
      <c r="B281" s="351"/>
      <c r="C281" s="351"/>
    </row>
    <row r="282" spans="1:3" ht="15.75" customHeight="1" x14ac:dyDescent="0.25">
      <c r="A282" s="350"/>
      <c r="B282" s="351"/>
      <c r="C282" s="351"/>
    </row>
    <row r="283" spans="1:3" ht="15.75" customHeight="1" x14ac:dyDescent="0.25">
      <c r="A283" s="350"/>
      <c r="B283" s="351"/>
      <c r="C283" s="351"/>
    </row>
    <row r="284" spans="1:3" ht="15.75" customHeight="1" x14ac:dyDescent="0.25">
      <c r="A284" s="350"/>
      <c r="B284" s="351"/>
      <c r="C284" s="351"/>
    </row>
    <row r="285" spans="1:3" x14ac:dyDescent="0.25">
      <c r="A285" s="350"/>
      <c r="B285" s="351"/>
      <c r="C285" s="351"/>
    </row>
    <row r="286" spans="1:3" x14ac:dyDescent="0.25">
      <c r="A286" s="350"/>
      <c r="B286" s="351"/>
      <c r="C286" s="351"/>
    </row>
    <row r="287" spans="1:3" x14ac:dyDescent="0.25">
      <c r="A287" s="350"/>
      <c r="B287" s="351"/>
      <c r="C287" s="351"/>
    </row>
    <row r="288" spans="1:3" x14ac:dyDescent="0.25">
      <c r="A288" s="350"/>
      <c r="B288" s="351"/>
      <c r="C288" s="351"/>
    </row>
    <row r="289" spans="1:3" x14ac:dyDescent="0.25">
      <c r="A289" s="350"/>
      <c r="B289" s="351"/>
      <c r="C289" s="351"/>
    </row>
    <row r="290" spans="1:3" x14ac:dyDescent="0.25">
      <c r="A290" s="350"/>
      <c r="B290" s="351"/>
      <c r="C290" s="351"/>
    </row>
    <row r="291" spans="1:3" x14ac:dyDescent="0.25">
      <c r="A291" s="350"/>
      <c r="B291" s="351"/>
      <c r="C291" s="351"/>
    </row>
    <row r="292" spans="1:3" x14ac:dyDescent="0.25">
      <c r="A292" s="350"/>
      <c r="B292" s="351"/>
      <c r="C292" s="351"/>
    </row>
    <row r="293" spans="1:3" x14ac:dyDescent="0.25">
      <c r="A293" s="350"/>
      <c r="B293" s="351"/>
      <c r="C293" s="351"/>
    </row>
    <row r="294" spans="1:3" x14ac:dyDescent="0.25">
      <c r="A294" s="350"/>
      <c r="B294" s="351"/>
      <c r="C294" s="351"/>
    </row>
    <row r="295" spans="1:3" x14ac:dyDescent="0.25">
      <c r="A295" s="350"/>
      <c r="B295" s="351"/>
      <c r="C295" s="351"/>
    </row>
    <row r="296" spans="1:3" x14ac:dyDescent="0.25">
      <c r="A296" s="350"/>
      <c r="B296" s="351"/>
      <c r="C296" s="351"/>
    </row>
    <row r="297" spans="1:3" x14ac:dyDescent="0.25">
      <c r="A297" s="350"/>
      <c r="B297" s="351"/>
      <c r="C297" s="351"/>
    </row>
    <row r="298" spans="1:3" x14ac:dyDescent="0.25">
      <c r="A298" s="350"/>
      <c r="B298" s="351"/>
      <c r="C298" s="351"/>
    </row>
    <row r="299" spans="1:3" x14ac:dyDescent="0.25">
      <c r="A299" s="350"/>
      <c r="B299" s="351"/>
      <c r="C299" s="351"/>
    </row>
    <row r="300" spans="1:3" x14ac:dyDescent="0.25">
      <c r="A300" s="350"/>
      <c r="B300" s="351"/>
      <c r="C300" s="351"/>
    </row>
    <row r="301" spans="1:3" x14ac:dyDescent="0.25">
      <c r="A301" s="350"/>
      <c r="B301" s="351"/>
      <c r="C301" s="351"/>
    </row>
    <row r="302" spans="1:3" x14ac:dyDescent="0.25">
      <c r="A302" s="350"/>
      <c r="B302" s="351"/>
      <c r="C302" s="351"/>
    </row>
    <row r="303" spans="1:3" x14ac:dyDescent="0.25">
      <c r="A303" s="350"/>
      <c r="B303" s="351"/>
      <c r="C303" s="351"/>
    </row>
    <row r="304" spans="1:3" x14ac:dyDescent="0.25">
      <c r="A304" s="350"/>
      <c r="B304" s="351"/>
      <c r="C304" s="351"/>
    </row>
    <row r="305" spans="1:3" x14ac:dyDescent="0.25">
      <c r="A305" s="350"/>
      <c r="B305" s="351"/>
      <c r="C305" s="351"/>
    </row>
    <row r="306" spans="1:3" x14ac:dyDescent="0.25">
      <c r="A306" s="350"/>
      <c r="B306" s="351"/>
      <c r="C306" s="351"/>
    </row>
  </sheetData>
  <sheetProtection algorithmName="SHA-512" hashValue="JEK6ITG6spbYqdICEqlJpiUYmGcJ9dmAY0JCqZuHgsZNyykGG47wf4GolER1DNW3MERNat8R2LQMUwQ1v/1kUA==" saltValue="zypgFCL/NETeo5xOAfuMhQ==" spinCount="100000" sheet="1" objects="1" scenarios="1" selectLockedCells="1" selectUnlockedCells="1"/>
  <protectedRanges>
    <protectedRange sqref="C18" name="Tartomány1_2_1_1_1"/>
    <protectedRange sqref="C68" name="Tartomány1_2_1_2"/>
    <protectedRange sqref="C74" name="Tartomány1_2_1_1_2_1"/>
    <protectedRange sqref="C49:C54" name="Tartomány1_2_1_2_1"/>
  </protectedRanges>
  <mergeCells count="119">
    <mergeCell ref="BD116:BE116"/>
    <mergeCell ref="AZ105:BC105"/>
    <mergeCell ref="BD105:BE105"/>
    <mergeCell ref="BD107:BE107"/>
    <mergeCell ref="AZ107:BC107"/>
    <mergeCell ref="BD128:BE128"/>
    <mergeCell ref="AZ127:BC127"/>
    <mergeCell ref="BD127:BE127"/>
    <mergeCell ref="AZ125:BC125"/>
    <mergeCell ref="BD125:BE125"/>
    <mergeCell ref="AZ121:BC121"/>
    <mergeCell ref="AZ109:BC109"/>
    <mergeCell ref="BD109:BE109"/>
    <mergeCell ref="AZ111:BC111"/>
    <mergeCell ref="BD111:BE111"/>
    <mergeCell ref="BD106:BE106"/>
    <mergeCell ref="AZ106:BC106"/>
    <mergeCell ref="AZ128:BC128"/>
    <mergeCell ref="J6:O6"/>
    <mergeCell ref="D6:I6"/>
    <mergeCell ref="H7:H8"/>
    <mergeCell ref="I7:I8"/>
    <mergeCell ref="BD120:BE120"/>
    <mergeCell ref="AZ126:BC126"/>
    <mergeCell ref="BD126:BE126"/>
    <mergeCell ref="AZ124:BC124"/>
    <mergeCell ref="BD124:BE124"/>
    <mergeCell ref="AZ123:BC123"/>
    <mergeCell ref="BD117:BE117"/>
    <mergeCell ref="BD123:BE123"/>
    <mergeCell ref="AZ122:BC122"/>
    <mergeCell ref="BD122:BE122"/>
    <mergeCell ref="AZ113:BC113"/>
    <mergeCell ref="BD113:BE113"/>
    <mergeCell ref="AZ112:BC112"/>
    <mergeCell ref="BD112:BE112"/>
    <mergeCell ref="AZ110:BC110"/>
    <mergeCell ref="BD110:BE110"/>
    <mergeCell ref="AZ108:BC108"/>
    <mergeCell ref="BD108:BE108"/>
    <mergeCell ref="A103:BE103"/>
    <mergeCell ref="AZ117:BC117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AZ5:BE6"/>
    <mergeCell ref="AN6:AS6"/>
    <mergeCell ref="AL7:AL8"/>
    <mergeCell ref="AM7:AM8"/>
    <mergeCell ref="AD7:AE7"/>
    <mergeCell ref="AF7:AF8"/>
    <mergeCell ref="A168:AY168"/>
    <mergeCell ref="BD121:BE121"/>
    <mergeCell ref="AZ119:BC119"/>
    <mergeCell ref="BD119:BE119"/>
    <mergeCell ref="AZ118:BC118"/>
    <mergeCell ref="BD118:BE118"/>
    <mergeCell ref="AZ114:BC114"/>
    <mergeCell ref="AZ120:BC120"/>
    <mergeCell ref="AZ116:BC116"/>
    <mergeCell ref="AZ129:BC129"/>
    <mergeCell ref="AZ130:BC130"/>
    <mergeCell ref="AZ131:BC131"/>
    <mergeCell ref="AZ132:BC132"/>
    <mergeCell ref="AZ133:BC133"/>
    <mergeCell ref="BD130:BE130"/>
    <mergeCell ref="BD129:BE129"/>
    <mergeCell ref="BD115:BE115"/>
    <mergeCell ref="BD133:BE133"/>
    <mergeCell ref="BD132:BE132"/>
    <mergeCell ref="BD114:BE114"/>
    <mergeCell ref="A165:AY165"/>
    <mergeCell ref="A167:AY167"/>
    <mergeCell ref="AZ115:BC115"/>
    <mergeCell ref="BD131:BE131"/>
    <mergeCell ref="D7:E7"/>
    <mergeCell ref="F7:G7"/>
    <mergeCell ref="J7:K7"/>
    <mergeCell ref="L7:M7"/>
    <mergeCell ref="N7:N8"/>
    <mergeCell ref="O7:O8"/>
    <mergeCell ref="AH7:AI7"/>
    <mergeCell ref="P7:Q7"/>
    <mergeCell ref="AR7:AR8"/>
    <mergeCell ref="U7:U8"/>
    <mergeCell ref="V7:W7"/>
    <mergeCell ref="AB7:AC7"/>
    <mergeCell ref="AJ7:AK7"/>
    <mergeCell ref="AG7:AG8"/>
    <mergeCell ref="X7:Y7"/>
    <mergeCell ref="AT7:AU7"/>
    <mergeCell ref="AY7:AY8"/>
    <mergeCell ref="V6:AA6"/>
    <mergeCell ref="P104:AY104"/>
    <mergeCell ref="P9:AY9"/>
    <mergeCell ref="AZ36:BE36"/>
    <mergeCell ref="P98:AY98"/>
    <mergeCell ref="AV7:AW7"/>
    <mergeCell ref="AX7:AX8"/>
    <mergeCell ref="AS7:AS8"/>
    <mergeCell ref="BD7:BD8"/>
    <mergeCell ref="BE7:BE8"/>
    <mergeCell ref="AZ7:BA7"/>
    <mergeCell ref="BB7:BC7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28" firstPageNumber="0" orientation="portrait" r:id="rId1"/>
  <headerFooter alignWithMargins="0"/>
  <ignoredErrors>
    <ignoredError sqref="W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E238"/>
  <sheetViews>
    <sheetView zoomScale="80" zoomScaleNormal="80" workbookViewId="0">
      <selection sqref="A1:BE1"/>
    </sheetView>
  </sheetViews>
  <sheetFormatPr defaultColWidth="10.6640625" defaultRowHeight="15.75" x14ac:dyDescent="0.25"/>
  <cols>
    <col min="1" max="1" width="17.1640625" style="403" customWidth="1"/>
    <col min="2" max="2" width="7.1640625" style="354" customWidth="1"/>
    <col min="3" max="3" width="60.33203125" style="354" customWidth="1"/>
    <col min="4" max="4" width="5.5" style="354" customWidth="1"/>
    <col min="5" max="5" width="6.83203125" style="354" customWidth="1"/>
    <col min="6" max="6" width="5.5" style="354" customWidth="1"/>
    <col min="7" max="7" width="6.83203125" style="354" customWidth="1"/>
    <col min="8" max="8" width="5.5" style="354" customWidth="1"/>
    <col min="9" max="9" width="5.6640625" style="354" bestFit="1" customWidth="1"/>
    <col min="10" max="10" width="5.5" style="354" customWidth="1"/>
    <col min="11" max="11" width="6.83203125" style="354" customWidth="1"/>
    <col min="12" max="12" width="5.5" style="354" customWidth="1"/>
    <col min="13" max="13" width="6.83203125" style="354" customWidth="1"/>
    <col min="14" max="14" width="5.5" style="354" customWidth="1"/>
    <col min="15" max="15" width="5.6640625" style="354" bestFit="1" customWidth="1"/>
    <col min="16" max="16" width="5.5" style="354" bestFit="1" customWidth="1"/>
    <col min="17" max="17" width="6.83203125" style="354" customWidth="1"/>
    <col min="18" max="18" width="5.5" style="354" bestFit="1" customWidth="1"/>
    <col min="19" max="19" width="6.83203125" style="354" customWidth="1"/>
    <col min="20" max="20" width="5.5" style="354" customWidth="1"/>
    <col min="21" max="21" width="5.6640625" style="354" bestFit="1" customWidth="1"/>
    <col min="22" max="22" width="5.5" style="354" bestFit="1" customWidth="1"/>
    <col min="23" max="23" width="6.83203125" style="354" customWidth="1"/>
    <col min="24" max="24" width="5.5" style="354" bestFit="1" customWidth="1"/>
    <col min="25" max="25" width="6.83203125" style="354" customWidth="1"/>
    <col min="26" max="26" width="5.5" style="354" customWidth="1"/>
    <col min="27" max="27" width="5.6640625" style="354" bestFit="1" customWidth="1"/>
    <col min="28" max="28" width="5.5" style="354" customWidth="1"/>
    <col min="29" max="29" width="6.83203125" style="354" customWidth="1"/>
    <col min="30" max="30" width="5.5" style="354" customWidth="1"/>
    <col min="31" max="31" width="6.83203125" style="354" customWidth="1"/>
    <col min="32" max="32" width="5.5" style="354" customWidth="1"/>
    <col min="33" max="33" width="5.6640625" style="354" bestFit="1" customWidth="1"/>
    <col min="34" max="34" width="5.5" style="354" customWidth="1"/>
    <col min="35" max="35" width="6.83203125" style="354" customWidth="1"/>
    <col min="36" max="36" width="5.5" style="354" customWidth="1"/>
    <col min="37" max="37" width="6.83203125" style="354" customWidth="1"/>
    <col min="38" max="38" width="5.5" style="354" customWidth="1"/>
    <col min="39" max="39" width="5.6640625" style="354" bestFit="1" customWidth="1"/>
    <col min="40" max="40" width="5.5" style="354" bestFit="1" customWidth="1"/>
    <col min="41" max="41" width="6.83203125" style="354" customWidth="1"/>
    <col min="42" max="42" width="5.5" style="354" bestFit="1" customWidth="1"/>
    <col min="43" max="43" width="6.83203125" style="354" customWidth="1"/>
    <col min="44" max="44" width="5.5" style="354" customWidth="1"/>
    <col min="45" max="45" width="5.6640625" style="354" bestFit="1" customWidth="1"/>
    <col min="46" max="46" width="5.5" style="354" bestFit="1" customWidth="1"/>
    <col min="47" max="47" width="6.83203125" style="354" customWidth="1"/>
    <col min="48" max="48" width="5.5" style="354" bestFit="1" customWidth="1"/>
    <col min="49" max="49" width="6.83203125" style="354" customWidth="1"/>
    <col min="50" max="50" width="5.5" style="354" customWidth="1"/>
    <col min="51" max="51" width="5.6640625" style="354" bestFit="1" customWidth="1"/>
    <col min="52" max="52" width="6.83203125" style="354" bestFit="1" customWidth="1"/>
    <col min="53" max="53" width="8.1640625" style="354" bestFit="1" customWidth="1"/>
    <col min="54" max="54" width="6.83203125" style="354" bestFit="1" customWidth="1"/>
    <col min="55" max="55" width="8.1640625" style="354" bestFit="1" customWidth="1"/>
    <col min="56" max="56" width="6.83203125" style="354" bestFit="1" customWidth="1"/>
    <col min="57" max="57" width="6.1640625" style="354" bestFit="1" customWidth="1"/>
    <col min="58" max="16384" width="10.6640625" style="354"/>
  </cols>
  <sheetData>
    <row r="1" spans="1:57" ht="21.95" customHeight="1" x14ac:dyDescent="0.2">
      <c r="A1" s="574" t="s">
        <v>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</row>
    <row r="2" spans="1:57" ht="21.95" customHeight="1" x14ac:dyDescent="0.2">
      <c r="A2" s="499" t="s">
        <v>248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</row>
    <row r="3" spans="1:57" ht="23.25" x14ac:dyDescent="0.2">
      <c r="A3" s="570" t="s">
        <v>249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</row>
    <row r="4" spans="1:57" s="355" customFormat="1" ht="23.25" x14ac:dyDescent="0.2">
      <c r="A4" s="499" t="s">
        <v>585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499"/>
      <c r="BD4" s="499"/>
      <c r="BE4" s="499"/>
    </row>
    <row r="5" spans="1:57" ht="24" thickBot="1" x14ac:dyDescent="0.25">
      <c r="A5" s="499" t="s">
        <v>1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C5" s="499"/>
      <c r="BD5" s="499"/>
      <c r="BE5" s="499"/>
    </row>
    <row r="6" spans="1:57" ht="15.75" customHeight="1" thickTop="1" thickBot="1" x14ac:dyDescent="0.25">
      <c r="A6" s="522" t="s">
        <v>2</v>
      </c>
      <c r="B6" s="525" t="s">
        <v>3</v>
      </c>
      <c r="C6" s="528" t="s">
        <v>4</v>
      </c>
      <c r="D6" s="531" t="s">
        <v>5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1" t="s">
        <v>5</v>
      </c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2"/>
      <c r="AT6" s="532"/>
      <c r="AU6" s="532"/>
      <c r="AV6" s="532"/>
      <c r="AW6" s="532"/>
      <c r="AX6" s="532"/>
      <c r="AY6" s="532"/>
      <c r="AZ6" s="541" t="s">
        <v>6</v>
      </c>
      <c r="BA6" s="542"/>
      <c r="BB6" s="542"/>
      <c r="BC6" s="542"/>
      <c r="BD6" s="542"/>
      <c r="BE6" s="543"/>
    </row>
    <row r="7" spans="1:57" ht="15.75" customHeight="1" x14ac:dyDescent="0.2">
      <c r="A7" s="523"/>
      <c r="B7" s="526"/>
      <c r="C7" s="529"/>
      <c r="D7" s="547" t="s">
        <v>7</v>
      </c>
      <c r="E7" s="548"/>
      <c r="F7" s="548"/>
      <c r="G7" s="548"/>
      <c r="H7" s="548"/>
      <c r="I7" s="549"/>
      <c r="J7" s="550" t="s">
        <v>8</v>
      </c>
      <c r="K7" s="548"/>
      <c r="L7" s="548"/>
      <c r="M7" s="548"/>
      <c r="N7" s="548"/>
      <c r="O7" s="551"/>
      <c r="P7" s="547" t="s">
        <v>9</v>
      </c>
      <c r="Q7" s="548"/>
      <c r="R7" s="548"/>
      <c r="S7" s="548"/>
      <c r="T7" s="548"/>
      <c r="U7" s="549"/>
      <c r="V7" s="550" t="s">
        <v>10</v>
      </c>
      <c r="W7" s="548"/>
      <c r="X7" s="548"/>
      <c r="Y7" s="548"/>
      <c r="Z7" s="548"/>
      <c r="AA7" s="549"/>
      <c r="AB7" s="547" t="s">
        <v>11</v>
      </c>
      <c r="AC7" s="548"/>
      <c r="AD7" s="548"/>
      <c r="AE7" s="548"/>
      <c r="AF7" s="548"/>
      <c r="AG7" s="549"/>
      <c r="AH7" s="550" t="s">
        <v>12</v>
      </c>
      <c r="AI7" s="548"/>
      <c r="AJ7" s="548"/>
      <c r="AK7" s="548"/>
      <c r="AL7" s="548"/>
      <c r="AM7" s="551"/>
      <c r="AN7" s="547" t="s">
        <v>236</v>
      </c>
      <c r="AO7" s="548"/>
      <c r="AP7" s="548"/>
      <c r="AQ7" s="548"/>
      <c r="AR7" s="548"/>
      <c r="AS7" s="549"/>
      <c r="AT7" s="550" t="s">
        <v>237</v>
      </c>
      <c r="AU7" s="548"/>
      <c r="AV7" s="548"/>
      <c r="AW7" s="548"/>
      <c r="AX7" s="548"/>
      <c r="AY7" s="549"/>
      <c r="AZ7" s="544"/>
      <c r="BA7" s="545"/>
      <c r="BB7" s="545"/>
      <c r="BC7" s="545"/>
      <c r="BD7" s="545"/>
      <c r="BE7" s="546"/>
    </row>
    <row r="8" spans="1:57" ht="15.75" customHeight="1" x14ac:dyDescent="0.2">
      <c r="A8" s="523"/>
      <c r="B8" s="526"/>
      <c r="C8" s="529"/>
      <c r="D8" s="539" t="s">
        <v>13</v>
      </c>
      <c r="E8" s="534"/>
      <c r="F8" s="533" t="s">
        <v>14</v>
      </c>
      <c r="G8" s="534"/>
      <c r="H8" s="535" t="s">
        <v>15</v>
      </c>
      <c r="I8" s="537" t="s">
        <v>239</v>
      </c>
      <c r="J8" s="540" t="s">
        <v>13</v>
      </c>
      <c r="K8" s="534"/>
      <c r="L8" s="533" t="s">
        <v>14</v>
      </c>
      <c r="M8" s="534"/>
      <c r="N8" s="535" t="s">
        <v>15</v>
      </c>
      <c r="O8" s="572" t="s">
        <v>239</v>
      </c>
      <c r="P8" s="539" t="s">
        <v>13</v>
      </c>
      <c r="Q8" s="534"/>
      <c r="R8" s="533" t="s">
        <v>14</v>
      </c>
      <c r="S8" s="534"/>
      <c r="T8" s="535" t="s">
        <v>15</v>
      </c>
      <c r="U8" s="537" t="s">
        <v>239</v>
      </c>
      <c r="V8" s="540" t="s">
        <v>13</v>
      </c>
      <c r="W8" s="534"/>
      <c r="X8" s="533" t="s">
        <v>14</v>
      </c>
      <c r="Y8" s="534"/>
      <c r="Z8" s="535" t="s">
        <v>15</v>
      </c>
      <c r="AA8" s="562" t="s">
        <v>239</v>
      </c>
      <c r="AB8" s="539" t="s">
        <v>13</v>
      </c>
      <c r="AC8" s="534"/>
      <c r="AD8" s="533" t="s">
        <v>14</v>
      </c>
      <c r="AE8" s="534"/>
      <c r="AF8" s="535" t="s">
        <v>15</v>
      </c>
      <c r="AG8" s="537" t="s">
        <v>239</v>
      </c>
      <c r="AH8" s="540" t="s">
        <v>13</v>
      </c>
      <c r="AI8" s="534"/>
      <c r="AJ8" s="533" t="s">
        <v>14</v>
      </c>
      <c r="AK8" s="534"/>
      <c r="AL8" s="535" t="s">
        <v>15</v>
      </c>
      <c r="AM8" s="572" t="s">
        <v>239</v>
      </c>
      <c r="AN8" s="539" t="s">
        <v>13</v>
      </c>
      <c r="AO8" s="534"/>
      <c r="AP8" s="533" t="s">
        <v>14</v>
      </c>
      <c r="AQ8" s="534"/>
      <c r="AR8" s="535" t="s">
        <v>15</v>
      </c>
      <c r="AS8" s="537" t="s">
        <v>239</v>
      </c>
      <c r="AT8" s="540" t="s">
        <v>13</v>
      </c>
      <c r="AU8" s="534"/>
      <c r="AV8" s="533" t="s">
        <v>14</v>
      </c>
      <c r="AW8" s="534"/>
      <c r="AX8" s="535" t="s">
        <v>15</v>
      </c>
      <c r="AY8" s="562" t="s">
        <v>239</v>
      </c>
      <c r="AZ8" s="540" t="s">
        <v>13</v>
      </c>
      <c r="BA8" s="534"/>
      <c r="BB8" s="533" t="s">
        <v>14</v>
      </c>
      <c r="BC8" s="534"/>
      <c r="BD8" s="535" t="s">
        <v>15</v>
      </c>
      <c r="BE8" s="568" t="s">
        <v>365</v>
      </c>
    </row>
    <row r="9" spans="1:57" ht="80.099999999999994" customHeight="1" thickBot="1" x14ac:dyDescent="0.25">
      <c r="A9" s="524"/>
      <c r="B9" s="527"/>
      <c r="C9" s="530"/>
      <c r="D9" s="105" t="s">
        <v>240</v>
      </c>
      <c r="E9" s="106" t="s">
        <v>241</v>
      </c>
      <c r="F9" s="107" t="s">
        <v>240</v>
      </c>
      <c r="G9" s="106" t="s">
        <v>241</v>
      </c>
      <c r="H9" s="536"/>
      <c r="I9" s="538"/>
      <c r="J9" s="108" t="s">
        <v>240</v>
      </c>
      <c r="K9" s="106" t="s">
        <v>241</v>
      </c>
      <c r="L9" s="107" t="s">
        <v>240</v>
      </c>
      <c r="M9" s="106" t="s">
        <v>241</v>
      </c>
      <c r="N9" s="536"/>
      <c r="O9" s="573"/>
      <c r="P9" s="105" t="s">
        <v>240</v>
      </c>
      <c r="Q9" s="106" t="s">
        <v>241</v>
      </c>
      <c r="R9" s="107" t="s">
        <v>240</v>
      </c>
      <c r="S9" s="106" t="s">
        <v>241</v>
      </c>
      <c r="T9" s="536"/>
      <c r="U9" s="538"/>
      <c r="V9" s="108" t="s">
        <v>240</v>
      </c>
      <c r="W9" s="106" t="s">
        <v>241</v>
      </c>
      <c r="X9" s="107" t="s">
        <v>240</v>
      </c>
      <c r="Y9" s="106" t="s">
        <v>241</v>
      </c>
      <c r="Z9" s="536"/>
      <c r="AA9" s="563"/>
      <c r="AB9" s="105" t="s">
        <v>240</v>
      </c>
      <c r="AC9" s="106" t="s">
        <v>241</v>
      </c>
      <c r="AD9" s="107" t="s">
        <v>240</v>
      </c>
      <c r="AE9" s="106" t="s">
        <v>241</v>
      </c>
      <c r="AF9" s="536"/>
      <c r="AG9" s="538"/>
      <c r="AH9" s="108" t="s">
        <v>240</v>
      </c>
      <c r="AI9" s="106" t="s">
        <v>241</v>
      </c>
      <c r="AJ9" s="107" t="s">
        <v>240</v>
      </c>
      <c r="AK9" s="106" t="s">
        <v>241</v>
      </c>
      <c r="AL9" s="536"/>
      <c r="AM9" s="573"/>
      <c r="AN9" s="105" t="s">
        <v>240</v>
      </c>
      <c r="AO9" s="106" t="s">
        <v>241</v>
      </c>
      <c r="AP9" s="107" t="s">
        <v>240</v>
      </c>
      <c r="AQ9" s="106" t="s">
        <v>241</v>
      </c>
      <c r="AR9" s="536"/>
      <c r="AS9" s="538"/>
      <c r="AT9" s="108" t="s">
        <v>240</v>
      </c>
      <c r="AU9" s="106" t="s">
        <v>241</v>
      </c>
      <c r="AV9" s="107" t="s">
        <v>240</v>
      </c>
      <c r="AW9" s="106" t="s">
        <v>241</v>
      </c>
      <c r="AX9" s="536"/>
      <c r="AY9" s="563"/>
      <c r="AZ9" s="108" t="s">
        <v>240</v>
      </c>
      <c r="BA9" s="106" t="s">
        <v>242</v>
      </c>
      <c r="BB9" s="107" t="s">
        <v>240</v>
      </c>
      <c r="BC9" s="106" t="s">
        <v>242</v>
      </c>
      <c r="BD9" s="536"/>
      <c r="BE9" s="569"/>
    </row>
    <row r="10" spans="1:57" s="356" customFormat="1" ht="15.75" customHeight="1" thickBot="1" x14ac:dyDescent="0.35">
      <c r="A10" s="109"/>
      <c r="B10" s="110"/>
      <c r="C10" s="111" t="s">
        <v>243</v>
      </c>
      <c r="D10" s="112">
        <f>SUM(szakon_közös!D97)</f>
        <v>9</v>
      </c>
      <c r="E10" s="112">
        <f>SUM(szakon_közös!E97)</f>
        <v>136</v>
      </c>
      <c r="F10" s="112">
        <f>SUM(szakon_közös!F97)</f>
        <v>20</v>
      </c>
      <c r="G10" s="112">
        <f>SUM(szakon_közös!G97)</f>
        <v>291</v>
      </c>
      <c r="H10" s="112">
        <f>SUM(szakon_közös!H97)</f>
        <v>22</v>
      </c>
      <c r="I10" s="112">
        <f>SUM(szakon_közös!I97)</f>
        <v>116</v>
      </c>
      <c r="J10" s="112">
        <f>SUM(szakon_közös!J97)</f>
        <v>12</v>
      </c>
      <c r="K10" s="112">
        <f>SUM(szakon_közös!K97)</f>
        <v>184</v>
      </c>
      <c r="L10" s="112">
        <f>SUM(szakon_közös!L97)</f>
        <v>9</v>
      </c>
      <c r="M10" s="112">
        <f>SUM(szakon_közös!M97)</f>
        <v>131</v>
      </c>
      <c r="N10" s="112">
        <f>SUM(szakon_közös!N97)</f>
        <v>21</v>
      </c>
      <c r="O10" s="112">
        <f>SUM(szakon_közös!O97)</f>
        <v>86</v>
      </c>
      <c r="P10" s="112">
        <f>SUM(szakon_közös!P97)</f>
        <v>11</v>
      </c>
      <c r="Q10" s="112">
        <f>SUM(szakon_közös!Q97)</f>
        <v>164</v>
      </c>
      <c r="R10" s="112">
        <f>SUM(szakon_közös!R97)</f>
        <v>17</v>
      </c>
      <c r="S10" s="112">
        <f>SUM(szakon_közös!S97)</f>
        <v>211</v>
      </c>
      <c r="T10" s="112">
        <f>SUM(szakon_közös!T97)</f>
        <v>23</v>
      </c>
      <c r="U10" s="112">
        <f>SUM(szakon_közös!U97)</f>
        <v>106</v>
      </c>
      <c r="V10" s="112">
        <f>SUM(szakon_közös!V97)</f>
        <v>8</v>
      </c>
      <c r="W10" s="112">
        <f>SUM(szakon_közös!W97)</f>
        <v>124</v>
      </c>
      <c r="X10" s="112">
        <f>SUM(szakon_közös!X97)</f>
        <v>14</v>
      </c>
      <c r="Y10" s="112">
        <f>SUM(szakon_közös!Y97)</f>
        <v>206</v>
      </c>
      <c r="Z10" s="112">
        <f>SUM(szakon_közös!Z97)</f>
        <v>23</v>
      </c>
      <c r="AA10" s="112">
        <f>SUM(szakon_közös!AA97)</f>
        <v>75</v>
      </c>
      <c r="AB10" s="112">
        <f>SUM(szakon_közös!AB97)</f>
        <v>7</v>
      </c>
      <c r="AC10" s="112">
        <f>SUM(szakon_közös!AC97)</f>
        <v>109</v>
      </c>
      <c r="AD10" s="112">
        <f>SUM(szakon_közös!AD97)</f>
        <v>13</v>
      </c>
      <c r="AE10" s="112">
        <f>SUM(szakon_közös!AE97)</f>
        <v>191</v>
      </c>
      <c r="AF10" s="112">
        <f>SUM(szakon_közös!AF97)</f>
        <v>24</v>
      </c>
      <c r="AG10" s="112">
        <f>SUM(szakon_közös!AG97)</f>
        <v>66</v>
      </c>
      <c r="AH10" s="112">
        <f>SUM(szakon_közös!AH97)</f>
        <v>9</v>
      </c>
      <c r="AI10" s="112">
        <f>SUM(szakon_közös!AI97)</f>
        <v>140</v>
      </c>
      <c r="AJ10" s="112">
        <f>SUM(szakon_közös!AJ97)</f>
        <v>15</v>
      </c>
      <c r="AK10" s="112">
        <f>SUM(szakon_közös!AK97)</f>
        <v>220</v>
      </c>
      <c r="AL10" s="112">
        <f>SUM(szakon_közös!AL97)</f>
        <v>25</v>
      </c>
      <c r="AM10" s="112">
        <f>SUM(szakon_közös!AM97)</f>
        <v>76</v>
      </c>
      <c r="AN10" s="112">
        <f>SUM(szakon_közös!AN97)</f>
        <v>5</v>
      </c>
      <c r="AO10" s="112">
        <f>SUM(szakon_közös!AO97)</f>
        <v>75</v>
      </c>
      <c r="AP10" s="112">
        <f>SUM(szakon_közös!AP97)</f>
        <v>11</v>
      </c>
      <c r="AQ10" s="112">
        <f>SUM(szakon_közös!AQ97)</f>
        <v>165</v>
      </c>
      <c r="AR10" s="112">
        <f>SUM(szakon_közös!AR97)</f>
        <v>22</v>
      </c>
      <c r="AS10" s="112">
        <f>SUM(szakon_közös!AS97)</f>
        <v>48</v>
      </c>
      <c r="AT10" s="112">
        <f>SUM(szakon_közös!AT97)</f>
        <v>3</v>
      </c>
      <c r="AU10" s="112">
        <f>SUM(szakon_közös!AU97)</f>
        <v>45</v>
      </c>
      <c r="AV10" s="112">
        <f>SUM(szakon_közös!AV97)</f>
        <v>10</v>
      </c>
      <c r="AW10" s="112">
        <f>SUM(szakon_közös!AW97)</f>
        <v>150</v>
      </c>
      <c r="AX10" s="112">
        <f>SUM(szakon_közös!AX97)</f>
        <v>20</v>
      </c>
      <c r="AY10" s="112">
        <f>SUM(szakon_közös!AY97)</f>
        <v>39</v>
      </c>
      <c r="AZ10" s="112">
        <f>SUM(szakon_közös!AZ97)</f>
        <v>63</v>
      </c>
      <c r="BA10" s="112">
        <f>SUM(szakon_közös!BA97)</f>
        <v>945</v>
      </c>
      <c r="BB10" s="112">
        <f>SUM(szakon_közös!BB97)</f>
        <v>111</v>
      </c>
      <c r="BC10" s="112">
        <f>SUM(szakon_közös!BC97)</f>
        <v>1665</v>
      </c>
      <c r="BD10" s="112">
        <f>SUM(szakon_közös!BD97)</f>
        <v>180</v>
      </c>
      <c r="BE10" s="112">
        <f>SUM(szakon_közös!BE97)</f>
        <v>175</v>
      </c>
    </row>
    <row r="11" spans="1:57" s="356" customFormat="1" ht="15.75" customHeight="1" x14ac:dyDescent="0.3">
      <c r="A11" s="113" t="s">
        <v>8</v>
      </c>
      <c r="B11" s="114"/>
      <c r="C11" s="115" t="s">
        <v>22</v>
      </c>
      <c r="D11" s="116"/>
      <c r="E11" s="117"/>
      <c r="F11" s="118"/>
      <c r="G11" s="117"/>
      <c r="H11" s="118"/>
      <c r="I11" s="119"/>
      <c r="J11" s="118"/>
      <c r="K11" s="117"/>
      <c r="L11" s="118"/>
      <c r="M11" s="117"/>
      <c r="N11" s="118"/>
      <c r="O11" s="119"/>
      <c r="P11" s="118"/>
      <c r="Q11" s="117"/>
      <c r="R11" s="118"/>
      <c r="S11" s="117"/>
      <c r="T11" s="118"/>
      <c r="U11" s="119"/>
      <c r="V11" s="118"/>
      <c r="W11" s="117"/>
      <c r="X11" s="118"/>
      <c r="Y11" s="117"/>
      <c r="Z11" s="118"/>
      <c r="AA11" s="120"/>
      <c r="AB11" s="116"/>
      <c r="AC11" s="117"/>
      <c r="AD11" s="118"/>
      <c r="AE11" s="117"/>
      <c r="AF11" s="118"/>
      <c r="AG11" s="119"/>
      <c r="AH11" s="118"/>
      <c r="AI11" s="117"/>
      <c r="AJ11" s="118"/>
      <c r="AK11" s="117"/>
      <c r="AL11" s="118"/>
      <c r="AM11" s="119"/>
      <c r="AN11" s="118"/>
      <c r="AO11" s="117"/>
      <c r="AP11" s="118"/>
      <c r="AQ11" s="117"/>
      <c r="AR11" s="118"/>
      <c r="AS11" s="119"/>
      <c r="AT11" s="118"/>
      <c r="AU11" s="117"/>
      <c r="AV11" s="118"/>
      <c r="AW11" s="117"/>
      <c r="AX11" s="118"/>
      <c r="AY11" s="120"/>
      <c r="AZ11" s="121"/>
      <c r="BA11" s="121"/>
      <c r="BB11" s="121"/>
      <c r="BC11" s="121"/>
      <c r="BD11" s="121"/>
      <c r="BE11" s="122"/>
    </row>
    <row r="12" spans="1:57" ht="15.75" customHeight="1" x14ac:dyDescent="0.3">
      <c r="A12" s="226" t="s">
        <v>188</v>
      </c>
      <c r="B12" s="54" t="s">
        <v>17</v>
      </c>
      <c r="C12" s="227" t="s">
        <v>189</v>
      </c>
      <c r="D12" s="228">
        <v>2</v>
      </c>
      <c r="E12" s="4">
        <v>24</v>
      </c>
      <c r="F12" s="228"/>
      <c r="G12" s="4">
        <v>6</v>
      </c>
      <c r="H12" s="228">
        <v>2</v>
      </c>
      <c r="I12" s="229" t="s">
        <v>18</v>
      </c>
      <c r="J12" s="230"/>
      <c r="K12" s="4" t="str">
        <f t="shared" ref="K12" si="0">IF(J12*15=0,"",J12*15)</f>
        <v/>
      </c>
      <c r="L12" s="231"/>
      <c r="M12" s="4" t="str">
        <f t="shared" ref="M12" si="1">IF(L12*15=0,"",L12*15)</f>
        <v/>
      </c>
      <c r="N12" s="228"/>
      <c r="O12" s="232"/>
      <c r="P12" s="357"/>
      <c r="Q12" s="123" t="str">
        <f t="shared" ref="Q12:Q37" si="2">IF(P12*15=0,"",P12*15)</f>
        <v/>
      </c>
      <c r="R12" s="358"/>
      <c r="S12" s="123" t="str">
        <f t="shared" ref="S12:S37" si="3">IF(R12*15=0,"",R12*15)</f>
        <v/>
      </c>
      <c r="T12" s="359"/>
      <c r="U12" s="360"/>
      <c r="V12" s="357"/>
      <c r="W12" s="123" t="str">
        <f t="shared" ref="W12:W37" si="4">IF(V12*15=0,"",V12*15)</f>
        <v/>
      </c>
      <c r="X12" s="358"/>
      <c r="Y12" s="123" t="str">
        <f t="shared" ref="Y12:Y37" si="5">IF(X12*15=0,"",X12*15)</f>
        <v/>
      </c>
      <c r="Z12" s="359"/>
      <c r="AA12" s="360"/>
      <c r="AB12" s="357"/>
      <c r="AC12" s="123" t="str">
        <f t="shared" ref="AC12:AC37" si="6">IF(AB12*15=0,"",AB12*15)</f>
        <v/>
      </c>
      <c r="AD12" s="358"/>
      <c r="AE12" s="123" t="str">
        <f t="shared" ref="AE12:AE37" si="7">IF(AD12*15=0,"",AD12*15)</f>
        <v/>
      </c>
      <c r="AF12" s="359"/>
      <c r="AG12" s="360"/>
      <c r="AH12" s="357"/>
      <c r="AI12" s="123" t="str">
        <f t="shared" ref="AI12:AI37" si="8">IF(AH12*15=0,"",AH12*15)</f>
        <v/>
      </c>
      <c r="AJ12" s="358"/>
      <c r="AK12" s="123" t="str">
        <f t="shared" ref="AK12:AK37" si="9">IF(AJ12*15=0,"",AJ12*15)</f>
        <v/>
      </c>
      <c r="AL12" s="359"/>
      <c r="AM12" s="360"/>
      <c r="AN12" s="357"/>
      <c r="AO12" s="123" t="str">
        <f t="shared" ref="AO12:AO37" si="10">IF(AN12*15=0,"",AN12*15)</f>
        <v/>
      </c>
      <c r="AP12" s="358"/>
      <c r="AQ12" s="123" t="str">
        <f t="shared" ref="AQ12:AQ37" si="11">IF(AP12*15=0,"",AP12*15)</f>
        <v/>
      </c>
      <c r="AR12" s="359"/>
      <c r="AS12" s="360"/>
      <c r="AT12" s="357"/>
      <c r="AU12" s="123" t="str">
        <f t="shared" ref="AU12:AU37" si="12">IF(AT12*15=0,"",AT12*15)</f>
        <v/>
      </c>
      <c r="AV12" s="358"/>
      <c r="AW12" s="123" t="str">
        <f t="shared" ref="AW12:AW37" si="13">IF(AV12*15=0,"",AV12*15)</f>
        <v/>
      </c>
      <c r="AX12" s="359"/>
      <c r="AY12" s="360"/>
      <c r="AZ12" s="5">
        <f t="shared" ref="AZ12:AZ28" si="14">IF(D12+J12+P12+V12+AB12+AH12+AN12+AT12=0,"",D12+J12+P12+V12+AB12+AH12+AN12+AT12)</f>
        <v>2</v>
      </c>
      <c r="BA12" s="4">
        <f t="shared" ref="BA12:BA28" si="15">IF((D12+J12+P12+V12+AB12+AH12+AN12+AT12)*15=0,"",(D12+J12+P12+V12+AB12+AH12+AN12+AT12)*15)</f>
        <v>30</v>
      </c>
      <c r="BB12" s="6" t="str">
        <f t="shared" ref="BB12:BB28" si="16">IF(F12+L12+R12+X12+AD12+AJ12+AP12+AV12=0,"",F12+L12+R12+X12+AD12+AJ12+AP12+AV12)</f>
        <v/>
      </c>
      <c r="BC12" s="4" t="str">
        <f t="shared" ref="BC12:BC28" si="17">IF((L12+F12+R12+X12+AD12+AJ12+AP12+AV12)*15=0,"",(L12+F12+R12+X12+AD12+AJ12+AP12+AV12)*15)</f>
        <v/>
      </c>
      <c r="BD12" s="6">
        <f t="shared" ref="BD12:BD13" si="18">IF(N12+H12+T12+Z12+AF12+AL12+AR12+AX12=0,"",N12+H12+T12+Z12+AF12+AL12+AR12+AX12)</f>
        <v>2</v>
      </c>
      <c r="BE12" s="7">
        <f t="shared" ref="BE12:BE37" si="19">IF(D12+F12+L12+J12+P12+R12+V12+X12+AB12+AD12+AH12+AJ12+AN12+AP12+AT12+AV12=0,"",D12+F12+L12+J12+P12+R12+V12+X12+AB12+AD12+AH12+AJ12+AN12+AP12+AT12+AV12)</f>
        <v>2</v>
      </c>
    </row>
    <row r="13" spans="1:57" ht="15.75" customHeight="1" x14ac:dyDescent="0.3">
      <c r="A13" s="226" t="s">
        <v>190</v>
      </c>
      <c r="B13" s="54" t="s">
        <v>17</v>
      </c>
      <c r="C13" s="227" t="s">
        <v>191</v>
      </c>
      <c r="D13" s="228">
        <v>3</v>
      </c>
      <c r="E13" s="4">
        <v>50</v>
      </c>
      <c r="F13" s="228">
        <v>2</v>
      </c>
      <c r="G13" s="4">
        <v>24</v>
      </c>
      <c r="H13" s="228">
        <v>4</v>
      </c>
      <c r="I13" s="229" t="s">
        <v>18</v>
      </c>
      <c r="J13" s="230"/>
      <c r="K13" s="4"/>
      <c r="L13" s="231"/>
      <c r="M13" s="4"/>
      <c r="N13" s="231"/>
      <c r="O13" s="232"/>
      <c r="P13" s="357"/>
      <c r="Q13" s="123" t="str">
        <f t="shared" si="2"/>
        <v/>
      </c>
      <c r="R13" s="358"/>
      <c r="S13" s="123" t="str">
        <f t="shared" si="3"/>
        <v/>
      </c>
      <c r="T13" s="359"/>
      <c r="U13" s="360"/>
      <c r="V13" s="357"/>
      <c r="W13" s="123" t="str">
        <f t="shared" si="4"/>
        <v/>
      </c>
      <c r="X13" s="358"/>
      <c r="Y13" s="123" t="str">
        <f t="shared" si="5"/>
        <v/>
      </c>
      <c r="Z13" s="359"/>
      <c r="AA13" s="360"/>
      <c r="AB13" s="357"/>
      <c r="AC13" s="123" t="str">
        <f t="shared" si="6"/>
        <v/>
      </c>
      <c r="AD13" s="358"/>
      <c r="AE13" s="123" t="str">
        <f t="shared" si="7"/>
        <v/>
      </c>
      <c r="AF13" s="359"/>
      <c r="AG13" s="360"/>
      <c r="AH13" s="357"/>
      <c r="AI13" s="123" t="str">
        <f t="shared" si="8"/>
        <v/>
      </c>
      <c r="AJ13" s="358"/>
      <c r="AK13" s="123" t="str">
        <f t="shared" si="9"/>
        <v/>
      </c>
      <c r="AL13" s="359"/>
      <c r="AM13" s="360"/>
      <c r="AN13" s="357"/>
      <c r="AO13" s="123" t="str">
        <f t="shared" si="10"/>
        <v/>
      </c>
      <c r="AP13" s="358"/>
      <c r="AQ13" s="123" t="str">
        <f t="shared" si="11"/>
        <v/>
      </c>
      <c r="AR13" s="359"/>
      <c r="AS13" s="360"/>
      <c r="AT13" s="357"/>
      <c r="AU13" s="123" t="str">
        <f t="shared" si="12"/>
        <v/>
      </c>
      <c r="AV13" s="358"/>
      <c r="AW13" s="123" t="str">
        <f t="shared" si="13"/>
        <v/>
      </c>
      <c r="AX13" s="359"/>
      <c r="AY13" s="360"/>
      <c r="AZ13" s="5">
        <f t="shared" si="14"/>
        <v>3</v>
      </c>
      <c r="BA13" s="4">
        <f t="shared" si="15"/>
        <v>45</v>
      </c>
      <c r="BB13" s="6">
        <f t="shared" si="16"/>
        <v>2</v>
      </c>
      <c r="BC13" s="4">
        <f t="shared" si="17"/>
        <v>30</v>
      </c>
      <c r="BD13" s="6">
        <f t="shared" si="18"/>
        <v>4</v>
      </c>
      <c r="BE13" s="7">
        <f t="shared" si="19"/>
        <v>5</v>
      </c>
    </row>
    <row r="14" spans="1:57" ht="15.75" customHeight="1" x14ac:dyDescent="0.3">
      <c r="A14" s="282" t="s">
        <v>429</v>
      </c>
      <c r="B14" s="55" t="s">
        <v>17</v>
      </c>
      <c r="C14" s="361" t="s">
        <v>126</v>
      </c>
      <c r="D14" s="357"/>
      <c r="E14" s="123" t="str">
        <f t="shared" ref="E14:E17" si="20">IF(D14*15=0,"",D14*15)</f>
        <v/>
      </c>
      <c r="F14" s="358"/>
      <c r="G14" s="123" t="str">
        <f t="shared" ref="G14:G17" si="21">IF(F14*15=0,"",F14*15)</f>
        <v/>
      </c>
      <c r="H14" s="359"/>
      <c r="I14" s="360"/>
      <c r="J14" s="357">
        <v>1</v>
      </c>
      <c r="K14" s="123">
        <f t="shared" ref="K14:K37" si="22">IF(J14*15=0,"",J14*15)</f>
        <v>15</v>
      </c>
      <c r="L14" s="358"/>
      <c r="M14" s="123" t="str">
        <f t="shared" ref="M14:M37" si="23">IF(L14*15=0,"",L14*15)</f>
        <v/>
      </c>
      <c r="N14" s="359">
        <v>1</v>
      </c>
      <c r="O14" s="360" t="s">
        <v>53</v>
      </c>
      <c r="P14" s="357"/>
      <c r="Q14" s="123" t="str">
        <f t="shared" si="2"/>
        <v/>
      </c>
      <c r="R14" s="358"/>
      <c r="S14" s="123" t="str">
        <f t="shared" si="3"/>
        <v/>
      </c>
      <c r="T14" s="359"/>
      <c r="U14" s="360"/>
      <c r="V14" s="357"/>
      <c r="W14" s="123" t="str">
        <f t="shared" si="4"/>
        <v/>
      </c>
      <c r="X14" s="358"/>
      <c r="Y14" s="123" t="str">
        <f t="shared" si="5"/>
        <v/>
      </c>
      <c r="Z14" s="359"/>
      <c r="AA14" s="360"/>
      <c r="AB14" s="357"/>
      <c r="AC14" s="123" t="str">
        <f t="shared" si="6"/>
        <v/>
      </c>
      <c r="AD14" s="358"/>
      <c r="AE14" s="123" t="str">
        <f t="shared" si="7"/>
        <v/>
      </c>
      <c r="AF14" s="359"/>
      <c r="AG14" s="360"/>
      <c r="AH14" s="357"/>
      <c r="AI14" s="123" t="str">
        <f t="shared" si="8"/>
        <v/>
      </c>
      <c r="AJ14" s="358"/>
      <c r="AK14" s="123" t="str">
        <f t="shared" si="9"/>
        <v/>
      </c>
      <c r="AL14" s="359"/>
      <c r="AM14" s="360"/>
      <c r="AN14" s="357"/>
      <c r="AO14" s="123" t="str">
        <f t="shared" si="10"/>
        <v/>
      </c>
      <c r="AP14" s="358"/>
      <c r="AQ14" s="123" t="str">
        <f t="shared" si="11"/>
        <v/>
      </c>
      <c r="AR14" s="359"/>
      <c r="AS14" s="360"/>
      <c r="AT14" s="357"/>
      <c r="AU14" s="123" t="str">
        <f t="shared" si="12"/>
        <v/>
      </c>
      <c r="AV14" s="358"/>
      <c r="AW14" s="123" t="str">
        <f t="shared" si="13"/>
        <v/>
      </c>
      <c r="AX14" s="359"/>
      <c r="AY14" s="360"/>
      <c r="AZ14" s="5">
        <f t="shared" si="14"/>
        <v>1</v>
      </c>
      <c r="BA14" s="4">
        <f t="shared" si="15"/>
        <v>15</v>
      </c>
      <c r="BB14" s="6" t="str">
        <f t="shared" si="16"/>
        <v/>
      </c>
      <c r="BC14" s="4" t="str">
        <f t="shared" si="17"/>
        <v/>
      </c>
      <c r="BD14" s="6">
        <f t="shared" ref="BD14:BD37" si="24">IF(N14+H14+T14+Z14+AF14+AL14+AR14+AX14=0,"",N14+H14+T14+Z14+AF14+AL14+AR14+AX14)</f>
        <v>1</v>
      </c>
      <c r="BE14" s="7">
        <f t="shared" si="19"/>
        <v>1</v>
      </c>
    </row>
    <row r="15" spans="1:57" ht="15.75" customHeight="1" x14ac:dyDescent="0.3">
      <c r="A15" s="282" t="s">
        <v>430</v>
      </c>
      <c r="B15" s="55" t="s">
        <v>215</v>
      </c>
      <c r="C15" s="362" t="s">
        <v>258</v>
      </c>
      <c r="D15" s="357"/>
      <c r="E15" s="123" t="str">
        <f t="shared" si="20"/>
        <v/>
      </c>
      <c r="F15" s="358"/>
      <c r="G15" s="123" t="str">
        <f t="shared" si="21"/>
        <v/>
      </c>
      <c r="H15" s="359"/>
      <c r="I15" s="360"/>
      <c r="J15" s="357">
        <v>1</v>
      </c>
      <c r="K15" s="123">
        <f t="shared" si="22"/>
        <v>15</v>
      </c>
      <c r="L15" s="358"/>
      <c r="M15" s="123" t="str">
        <f t="shared" si="23"/>
        <v/>
      </c>
      <c r="N15" s="359">
        <v>1</v>
      </c>
      <c r="O15" s="360" t="s">
        <v>18</v>
      </c>
      <c r="P15" s="357"/>
      <c r="Q15" s="123" t="str">
        <f t="shared" si="2"/>
        <v/>
      </c>
      <c r="R15" s="358"/>
      <c r="S15" s="123" t="str">
        <f t="shared" si="3"/>
        <v/>
      </c>
      <c r="T15" s="359"/>
      <c r="U15" s="360"/>
      <c r="V15" s="357"/>
      <c r="W15" s="123" t="str">
        <f t="shared" si="4"/>
        <v/>
      </c>
      <c r="X15" s="358"/>
      <c r="Y15" s="123" t="str">
        <f t="shared" si="5"/>
        <v/>
      </c>
      <c r="Z15" s="359"/>
      <c r="AA15" s="360"/>
      <c r="AB15" s="357"/>
      <c r="AC15" s="123" t="str">
        <f t="shared" si="6"/>
        <v/>
      </c>
      <c r="AD15" s="358"/>
      <c r="AE15" s="123" t="str">
        <f t="shared" si="7"/>
        <v/>
      </c>
      <c r="AF15" s="359"/>
      <c r="AG15" s="360"/>
      <c r="AH15" s="357"/>
      <c r="AI15" s="123" t="str">
        <f t="shared" si="8"/>
        <v/>
      </c>
      <c r="AJ15" s="358"/>
      <c r="AK15" s="123" t="str">
        <f t="shared" si="9"/>
        <v/>
      </c>
      <c r="AL15" s="359"/>
      <c r="AM15" s="360"/>
      <c r="AN15" s="357"/>
      <c r="AO15" s="123" t="str">
        <f t="shared" si="10"/>
        <v/>
      </c>
      <c r="AP15" s="358"/>
      <c r="AQ15" s="123" t="str">
        <f t="shared" si="11"/>
        <v/>
      </c>
      <c r="AR15" s="359"/>
      <c r="AS15" s="360"/>
      <c r="AT15" s="357"/>
      <c r="AU15" s="123" t="str">
        <f t="shared" si="12"/>
        <v/>
      </c>
      <c r="AV15" s="358"/>
      <c r="AW15" s="123" t="str">
        <f t="shared" si="13"/>
        <v/>
      </c>
      <c r="AX15" s="359"/>
      <c r="AY15" s="360"/>
      <c r="AZ15" s="5">
        <f t="shared" si="14"/>
        <v>1</v>
      </c>
      <c r="BA15" s="4">
        <f t="shared" si="15"/>
        <v>15</v>
      </c>
      <c r="BB15" s="6" t="str">
        <f t="shared" si="16"/>
        <v/>
      </c>
      <c r="BC15" s="4" t="str">
        <f t="shared" si="17"/>
        <v/>
      </c>
      <c r="BD15" s="6">
        <f t="shared" si="24"/>
        <v>1</v>
      </c>
      <c r="BE15" s="7">
        <f t="shared" si="19"/>
        <v>1</v>
      </c>
    </row>
    <row r="16" spans="1:57" ht="15.75" customHeight="1" x14ac:dyDescent="0.3">
      <c r="A16" s="282" t="s">
        <v>196</v>
      </c>
      <c r="B16" s="55" t="s">
        <v>215</v>
      </c>
      <c r="C16" s="283" t="s">
        <v>250</v>
      </c>
      <c r="D16" s="357"/>
      <c r="E16" s="123" t="str">
        <f t="shared" si="20"/>
        <v/>
      </c>
      <c r="F16" s="358"/>
      <c r="G16" s="123" t="str">
        <f t="shared" si="21"/>
        <v/>
      </c>
      <c r="H16" s="359"/>
      <c r="I16" s="360"/>
      <c r="J16" s="357"/>
      <c r="K16" s="123" t="str">
        <f t="shared" si="22"/>
        <v/>
      </c>
      <c r="L16" s="358"/>
      <c r="M16" s="123" t="str">
        <f t="shared" si="23"/>
        <v/>
      </c>
      <c r="N16" s="359"/>
      <c r="O16" s="360"/>
      <c r="P16" s="357"/>
      <c r="Q16" s="123" t="str">
        <f t="shared" si="2"/>
        <v/>
      </c>
      <c r="R16" s="358"/>
      <c r="S16" s="123" t="str">
        <f t="shared" si="3"/>
        <v/>
      </c>
      <c r="T16" s="359"/>
      <c r="U16" s="360"/>
      <c r="V16" s="357"/>
      <c r="W16" s="123" t="str">
        <f t="shared" si="4"/>
        <v/>
      </c>
      <c r="X16" s="358"/>
      <c r="Y16" s="123" t="str">
        <f t="shared" si="5"/>
        <v/>
      </c>
      <c r="Z16" s="359"/>
      <c r="AA16" s="360"/>
      <c r="AB16" s="357"/>
      <c r="AC16" s="123" t="str">
        <f t="shared" si="6"/>
        <v/>
      </c>
      <c r="AD16" s="358"/>
      <c r="AE16" s="123" t="str">
        <f t="shared" si="7"/>
        <v/>
      </c>
      <c r="AF16" s="359"/>
      <c r="AG16" s="360"/>
      <c r="AH16" s="357">
        <v>1</v>
      </c>
      <c r="AI16" s="123">
        <f t="shared" si="8"/>
        <v>15</v>
      </c>
      <c r="AJ16" s="358">
        <v>3</v>
      </c>
      <c r="AK16" s="123">
        <f t="shared" si="9"/>
        <v>45</v>
      </c>
      <c r="AL16" s="359">
        <v>3</v>
      </c>
      <c r="AM16" s="360" t="s">
        <v>355</v>
      </c>
      <c r="AN16" s="357"/>
      <c r="AO16" s="123" t="str">
        <f t="shared" si="10"/>
        <v/>
      </c>
      <c r="AP16" s="358"/>
      <c r="AQ16" s="123" t="str">
        <f t="shared" si="11"/>
        <v/>
      </c>
      <c r="AR16" s="359"/>
      <c r="AS16" s="360"/>
      <c r="AT16" s="357"/>
      <c r="AU16" s="123" t="str">
        <f t="shared" si="12"/>
        <v/>
      </c>
      <c r="AV16" s="358"/>
      <c r="AW16" s="123" t="str">
        <f t="shared" si="13"/>
        <v/>
      </c>
      <c r="AX16" s="359"/>
      <c r="AY16" s="360"/>
      <c r="AZ16" s="5">
        <f t="shared" si="14"/>
        <v>1</v>
      </c>
      <c r="BA16" s="4">
        <f t="shared" si="15"/>
        <v>15</v>
      </c>
      <c r="BB16" s="6">
        <f t="shared" si="16"/>
        <v>3</v>
      </c>
      <c r="BC16" s="4">
        <f t="shared" si="17"/>
        <v>45</v>
      </c>
      <c r="BD16" s="6">
        <f t="shared" si="24"/>
        <v>3</v>
      </c>
      <c r="BE16" s="7">
        <f t="shared" si="19"/>
        <v>4</v>
      </c>
    </row>
    <row r="17" spans="1:57" ht="15.75" customHeight="1" x14ac:dyDescent="0.3">
      <c r="A17" s="282" t="s">
        <v>197</v>
      </c>
      <c r="B17" s="55" t="s">
        <v>215</v>
      </c>
      <c r="C17" s="283" t="s">
        <v>198</v>
      </c>
      <c r="D17" s="357"/>
      <c r="E17" s="123" t="str">
        <f t="shared" si="20"/>
        <v/>
      </c>
      <c r="F17" s="358"/>
      <c r="G17" s="123" t="str">
        <f t="shared" si="21"/>
        <v/>
      </c>
      <c r="H17" s="359"/>
      <c r="I17" s="360"/>
      <c r="J17" s="357"/>
      <c r="K17" s="123" t="str">
        <f t="shared" si="22"/>
        <v/>
      </c>
      <c r="L17" s="358"/>
      <c r="M17" s="123" t="str">
        <f t="shared" si="23"/>
        <v/>
      </c>
      <c r="N17" s="359"/>
      <c r="O17" s="360"/>
      <c r="P17" s="357"/>
      <c r="Q17" s="123" t="str">
        <f t="shared" si="2"/>
        <v/>
      </c>
      <c r="R17" s="358"/>
      <c r="S17" s="123" t="str">
        <f t="shared" si="3"/>
        <v/>
      </c>
      <c r="T17" s="359"/>
      <c r="U17" s="360"/>
      <c r="V17" s="357"/>
      <c r="W17" s="123" t="str">
        <f t="shared" si="4"/>
        <v/>
      </c>
      <c r="X17" s="358"/>
      <c r="Y17" s="123" t="str">
        <f t="shared" si="5"/>
        <v/>
      </c>
      <c r="Z17" s="359"/>
      <c r="AA17" s="360"/>
      <c r="AB17" s="357"/>
      <c r="AC17" s="123" t="str">
        <f t="shared" si="6"/>
        <v/>
      </c>
      <c r="AD17" s="358"/>
      <c r="AE17" s="123" t="str">
        <f t="shared" si="7"/>
        <v/>
      </c>
      <c r="AF17" s="359"/>
      <c r="AG17" s="360"/>
      <c r="AH17" s="357"/>
      <c r="AI17" s="123" t="str">
        <f t="shared" si="8"/>
        <v/>
      </c>
      <c r="AJ17" s="358"/>
      <c r="AK17" s="123" t="str">
        <f t="shared" si="9"/>
        <v/>
      </c>
      <c r="AL17" s="359"/>
      <c r="AM17" s="360"/>
      <c r="AN17" s="357">
        <v>1</v>
      </c>
      <c r="AO17" s="123">
        <f t="shared" si="10"/>
        <v>15</v>
      </c>
      <c r="AP17" s="358">
        <v>5</v>
      </c>
      <c r="AQ17" s="123">
        <f t="shared" si="11"/>
        <v>75</v>
      </c>
      <c r="AR17" s="359">
        <v>6</v>
      </c>
      <c r="AS17" s="360" t="s">
        <v>355</v>
      </c>
      <c r="AT17" s="357"/>
      <c r="AU17" s="123" t="str">
        <f t="shared" si="12"/>
        <v/>
      </c>
      <c r="AV17" s="358"/>
      <c r="AW17" s="123" t="str">
        <f t="shared" si="13"/>
        <v/>
      </c>
      <c r="AX17" s="359"/>
      <c r="AY17" s="360"/>
      <c r="AZ17" s="5">
        <f t="shared" si="14"/>
        <v>1</v>
      </c>
      <c r="BA17" s="4">
        <f t="shared" si="15"/>
        <v>15</v>
      </c>
      <c r="BB17" s="6">
        <f t="shared" si="16"/>
        <v>5</v>
      </c>
      <c r="BC17" s="4">
        <f t="shared" si="17"/>
        <v>75</v>
      </c>
      <c r="BD17" s="6">
        <f t="shared" si="24"/>
        <v>6</v>
      </c>
      <c r="BE17" s="7">
        <f t="shared" si="19"/>
        <v>6</v>
      </c>
    </row>
    <row r="18" spans="1:57" ht="15.75" customHeight="1" x14ac:dyDescent="0.3">
      <c r="A18" s="282" t="s">
        <v>251</v>
      </c>
      <c r="B18" s="55" t="s">
        <v>215</v>
      </c>
      <c r="C18" s="283" t="s">
        <v>199</v>
      </c>
      <c r="D18" s="357"/>
      <c r="E18" s="123" t="str">
        <f t="shared" ref="E18" si="25">IF(D18*15=0,"",D18*15)</f>
        <v/>
      </c>
      <c r="F18" s="358"/>
      <c r="G18" s="123" t="str">
        <f t="shared" ref="G18" si="26">IF(F18*15=0,"",F18*15)</f>
        <v/>
      </c>
      <c r="H18" s="359"/>
      <c r="I18" s="360"/>
      <c r="J18" s="357"/>
      <c r="K18" s="123" t="str">
        <f t="shared" si="22"/>
        <v/>
      </c>
      <c r="L18" s="358"/>
      <c r="M18" s="123" t="str">
        <f t="shared" si="23"/>
        <v/>
      </c>
      <c r="N18" s="359"/>
      <c r="O18" s="360"/>
      <c r="P18" s="357"/>
      <c r="Q18" s="123" t="str">
        <f t="shared" si="2"/>
        <v/>
      </c>
      <c r="R18" s="358"/>
      <c r="S18" s="123" t="str">
        <f t="shared" si="3"/>
        <v/>
      </c>
      <c r="T18" s="359"/>
      <c r="U18" s="360"/>
      <c r="V18" s="357"/>
      <c r="W18" s="123" t="str">
        <f t="shared" si="4"/>
        <v/>
      </c>
      <c r="X18" s="358"/>
      <c r="Y18" s="123" t="str">
        <f t="shared" si="5"/>
        <v/>
      </c>
      <c r="Z18" s="359"/>
      <c r="AA18" s="360"/>
      <c r="AB18" s="357"/>
      <c r="AC18" s="123" t="str">
        <f t="shared" si="6"/>
        <v/>
      </c>
      <c r="AD18" s="358"/>
      <c r="AE18" s="123" t="str">
        <f t="shared" si="7"/>
        <v/>
      </c>
      <c r="AF18" s="359"/>
      <c r="AG18" s="360"/>
      <c r="AH18" s="357"/>
      <c r="AI18" s="123" t="str">
        <f t="shared" si="8"/>
        <v/>
      </c>
      <c r="AJ18" s="358"/>
      <c r="AK18" s="123" t="str">
        <f t="shared" si="9"/>
        <v/>
      </c>
      <c r="AL18" s="359"/>
      <c r="AM18" s="360"/>
      <c r="AN18" s="357"/>
      <c r="AO18" s="123" t="str">
        <f t="shared" si="10"/>
        <v/>
      </c>
      <c r="AP18" s="358"/>
      <c r="AQ18" s="123" t="str">
        <f t="shared" si="11"/>
        <v/>
      </c>
      <c r="AR18" s="359"/>
      <c r="AS18" s="360"/>
      <c r="AT18" s="357">
        <v>1</v>
      </c>
      <c r="AU18" s="123">
        <f t="shared" si="12"/>
        <v>15</v>
      </c>
      <c r="AV18" s="358">
        <v>2</v>
      </c>
      <c r="AW18" s="123">
        <f t="shared" si="13"/>
        <v>30</v>
      </c>
      <c r="AX18" s="359">
        <v>3</v>
      </c>
      <c r="AY18" s="360" t="s">
        <v>367</v>
      </c>
      <c r="AZ18" s="5">
        <f t="shared" si="14"/>
        <v>1</v>
      </c>
      <c r="BA18" s="4">
        <f t="shared" si="15"/>
        <v>15</v>
      </c>
      <c r="BB18" s="6">
        <f t="shared" si="16"/>
        <v>2</v>
      </c>
      <c r="BC18" s="4">
        <f t="shared" si="17"/>
        <v>30</v>
      </c>
      <c r="BD18" s="6">
        <f t="shared" si="24"/>
        <v>3</v>
      </c>
      <c r="BE18" s="7">
        <f t="shared" si="19"/>
        <v>3</v>
      </c>
    </row>
    <row r="19" spans="1:57" ht="15.75" customHeight="1" x14ac:dyDescent="0.3">
      <c r="A19" s="282" t="s">
        <v>200</v>
      </c>
      <c r="B19" s="55" t="s">
        <v>215</v>
      </c>
      <c r="C19" s="361" t="s">
        <v>201</v>
      </c>
      <c r="D19" s="357"/>
      <c r="E19" s="123" t="str">
        <f t="shared" ref="E19:E37" si="27">IF(D19*15=0,"",D19*15)</f>
        <v/>
      </c>
      <c r="F19" s="358"/>
      <c r="G19" s="123" t="str">
        <f t="shared" ref="G19:G37" si="28">IF(F19*15=0,"",F19*15)</f>
        <v/>
      </c>
      <c r="H19" s="359"/>
      <c r="I19" s="360"/>
      <c r="J19" s="357"/>
      <c r="K19" s="123" t="str">
        <f t="shared" si="22"/>
        <v/>
      </c>
      <c r="L19" s="358"/>
      <c r="M19" s="123" t="str">
        <f t="shared" si="23"/>
        <v/>
      </c>
      <c r="N19" s="359"/>
      <c r="O19" s="360"/>
      <c r="P19" s="357"/>
      <c r="Q19" s="123" t="str">
        <f t="shared" si="2"/>
        <v/>
      </c>
      <c r="R19" s="358"/>
      <c r="S19" s="123" t="str">
        <f t="shared" si="3"/>
        <v/>
      </c>
      <c r="T19" s="359"/>
      <c r="U19" s="360"/>
      <c r="V19" s="357"/>
      <c r="W19" s="123" t="str">
        <f t="shared" si="4"/>
        <v/>
      </c>
      <c r="X19" s="358"/>
      <c r="Y19" s="123" t="str">
        <f t="shared" si="5"/>
        <v/>
      </c>
      <c r="Z19" s="359"/>
      <c r="AA19" s="360"/>
      <c r="AB19" s="357"/>
      <c r="AC19" s="123" t="str">
        <f t="shared" si="6"/>
        <v/>
      </c>
      <c r="AD19" s="358"/>
      <c r="AE19" s="123" t="str">
        <f t="shared" si="7"/>
        <v/>
      </c>
      <c r="AF19" s="359"/>
      <c r="AG19" s="360"/>
      <c r="AH19" s="357"/>
      <c r="AI19" s="123" t="str">
        <f t="shared" si="8"/>
        <v/>
      </c>
      <c r="AJ19" s="358"/>
      <c r="AK19" s="123" t="str">
        <f t="shared" si="9"/>
        <v/>
      </c>
      <c r="AL19" s="359"/>
      <c r="AM19" s="360"/>
      <c r="AN19" s="357">
        <v>1</v>
      </c>
      <c r="AO19" s="123">
        <f t="shared" si="10"/>
        <v>15</v>
      </c>
      <c r="AP19" s="358">
        <v>1</v>
      </c>
      <c r="AQ19" s="123">
        <f t="shared" si="11"/>
        <v>15</v>
      </c>
      <c r="AR19" s="359">
        <v>1</v>
      </c>
      <c r="AS19" s="360" t="s">
        <v>17</v>
      </c>
      <c r="AT19" s="357"/>
      <c r="AU19" s="123" t="str">
        <f t="shared" si="12"/>
        <v/>
      </c>
      <c r="AV19" s="358"/>
      <c r="AW19" s="123" t="str">
        <f t="shared" si="13"/>
        <v/>
      </c>
      <c r="AX19" s="359"/>
      <c r="AY19" s="360"/>
      <c r="AZ19" s="5">
        <f t="shared" si="14"/>
        <v>1</v>
      </c>
      <c r="BA19" s="4">
        <f t="shared" si="15"/>
        <v>15</v>
      </c>
      <c r="BB19" s="6">
        <f t="shared" si="16"/>
        <v>1</v>
      </c>
      <c r="BC19" s="4">
        <f t="shared" si="17"/>
        <v>15</v>
      </c>
      <c r="BD19" s="6">
        <f t="shared" si="24"/>
        <v>1</v>
      </c>
      <c r="BE19" s="7">
        <f t="shared" si="19"/>
        <v>2</v>
      </c>
    </row>
    <row r="20" spans="1:57" ht="15.75" customHeight="1" x14ac:dyDescent="0.3">
      <c r="A20" s="282" t="s">
        <v>202</v>
      </c>
      <c r="B20" s="55" t="s">
        <v>215</v>
      </c>
      <c r="C20" s="361" t="s">
        <v>203</v>
      </c>
      <c r="D20" s="357"/>
      <c r="E20" s="123" t="str">
        <f t="shared" si="27"/>
        <v/>
      </c>
      <c r="F20" s="358"/>
      <c r="G20" s="123" t="str">
        <f t="shared" si="28"/>
        <v/>
      </c>
      <c r="H20" s="359"/>
      <c r="I20" s="360"/>
      <c r="J20" s="357"/>
      <c r="K20" s="123" t="str">
        <f t="shared" si="22"/>
        <v/>
      </c>
      <c r="L20" s="358"/>
      <c r="M20" s="123" t="str">
        <f t="shared" si="23"/>
        <v/>
      </c>
      <c r="N20" s="359"/>
      <c r="O20" s="360"/>
      <c r="P20" s="357"/>
      <c r="Q20" s="123" t="str">
        <f t="shared" si="2"/>
        <v/>
      </c>
      <c r="R20" s="358"/>
      <c r="S20" s="123" t="str">
        <f t="shared" si="3"/>
        <v/>
      </c>
      <c r="T20" s="359"/>
      <c r="U20" s="360"/>
      <c r="V20" s="357"/>
      <c r="W20" s="123" t="str">
        <f t="shared" si="4"/>
        <v/>
      </c>
      <c r="X20" s="358"/>
      <c r="Y20" s="123" t="str">
        <f t="shared" si="5"/>
        <v/>
      </c>
      <c r="Z20" s="359"/>
      <c r="AA20" s="360"/>
      <c r="AB20" s="357"/>
      <c r="AC20" s="123" t="str">
        <f t="shared" si="6"/>
        <v/>
      </c>
      <c r="AD20" s="358"/>
      <c r="AE20" s="123" t="str">
        <f t="shared" si="7"/>
        <v/>
      </c>
      <c r="AF20" s="359"/>
      <c r="AG20" s="360"/>
      <c r="AH20" s="357"/>
      <c r="AI20" s="123" t="str">
        <f t="shared" si="8"/>
        <v/>
      </c>
      <c r="AJ20" s="358"/>
      <c r="AK20" s="123" t="str">
        <f t="shared" si="9"/>
        <v/>
      </c>
      <c r="AL20" s="359"/>
      <c r="AM20" s="360"/>
      <c r="AN20" s="357"/>
      <c r="AO20" s="123" t="str">
        <f t="shared" si="10"/>
        <v/>
      </c>
      <c r="AP20" s="358"/>
      <c r="AQ20" s="123" t="str">
        <f t="shared" si="11"/>
        <v/>
      </c>
      <c r="AR20" s="359"/>
      <c r="AS20" s="360"/>
      <c r="AT20" s="357">
        <v>1</v>
      </c>
      <c r="AU20" s="123">
        <f t="shared" si="12"/>
        <v>15</v>
      </c>
      <c r="AV20" s="358">
        <v>1</v>
      </c>
      <c r="AW20" s="123">
        <f t="shared" si="13"/>
        <v>15</v>
      </c>
      <c r="AX20" s="359">
        <v>2</v>
      </c>
      <c r="AY20" s="360" t="s">
        <v>52</v>
      </c>
      <c r="AZ20" s="5">
        <f t="shared" si="14"/>
        <v>1</v>
      </c>
      <c r="BA20" s="4">
        <f t="shared" si="15"/>
        <v>15</v>
      </c>
      <c r="BB20" s="6">
        <f t="shared" si="16"/>
        <v>1</v>
      </c>
      <c r="BC20" s="4">
        <f t="shared" si="17"/>
        <v>15</v>
      </c>
      <c r="BD20" s="6">
        <f t="shared" si="24"/>
        <v>2</v>
      </c>
      <c r="BE20" s="7">
        <f t="shared" si="19"/>
        <v>2</v>
      </c>
    </row>
    <row r="21" spans="1:57" s="367" customFormat="1" ht="15.75" customHeight="1" x14ac:dyDescent="0.3">
      <c r="A21" s="282" t="s">
        <v>252</v>
      </c>
      <c r="B21" s="55" t="s">
        <v>215</v>
      </c>
      <c r="C21" s="361" t="s">
        <v>431</v>
      </c>
      <c r="D21" s="363"/>
      <c r="E21" s="193" t="str">
        <f t="shared" si="27"/>
        <v/>
      </c>
      <c r="F21" s="364"/>
      <c r="G21" s="193" t="str">
        <f t="shared" si="28"/>
        <v/>
      </c>
      <c r="H21" s="365"/>
      <c r="I21" s="366"/>
      <c r="J21" s="363"/>
      <c r="K21" s="193" t="str">
        <f t="shared" si="22"/>
        <v/>
      </c>
      <c r="L21" s="364"/>
      <c r="M21" s="193" t="str">
        <f t="shared" si="23"/>
        <v/>
      </c>
      <c r="N21" s="365"/>
      <c r="O21" s="366"/>
      <c r="P21" s="363"/>
      <c r="Q21" s="193" t="str">
        <f t="shared" si="2"/>
        <v/>
      </c>
      <c r="R21" s="358">
        <v>1</v>
      </c>
      <c r="S21" s="123">
        <f t="shared" si="3"/>
        <v>15</v>
      </c>
      <c r="T21" s="359">
        <v>1</v>
      </c>
      <c r="U21" s="360" t="s">
        <v>53</v>
      </c>
      <c r="V21" s="363"/>
      <c r="W21" s="193" t="str">
        <f t="shared" si="4"/>
        <v/>
      </c>
      <c r="X21" s="364"/>
      <c r="Y21" s="193" t="str">
        <f t="shared" si="5"/>
        <v/>
      </c>
      <c r="Z21" s="365"/>
      <c r="AA21" s="366"/>
      <c r="AB21" s="363"/>
      <c r="AC21" s="193" t="str">
        <f t="shared" si="6"/>
        <v/>
      </c>
      <c r="AD21" s="364"/>
      <c r="AE21" s="193" t="str">
        <f t="shared" si="7"/>
        <v/>
      </c>
      <c r="AF21" s="365"/>
      <c r="AG21" s="366"/>
      <c r="AH21" s="363"/>
      <c r="AI21" s="193" t="str">
        <f t="shared" si="8"/>
        <v/>
      </c>
      <c r="AJ21" s="364"/>
      <c r="AK21" s="193" t="str">
        <f t="shared" si="9"/>
        <v/>
      </c>
      <c r="AL21" s="365"/>
      <c r="AM21" s="366"/>
      <c r="AN21" s="363"/>
      <c r="AO21" s="193" t="str">
        <f t="shared" si="10"/>
        <v/>
      </c>
      <c r="AP21" s="364"/>
      <c r="AQ21" s="193" t="str">
        <f t="shared" si="11"/>
        <v/>
      </c>
      <c r="AR21" s="365"/>
      <c r="AS21" s="366"/>
      <c r="AT21" s="363"/>
      <c r="AU21" s="193" t="str">
        <f t="shared" si="12"/>
        <v/>
      </c>
      <c r="AV21" s="364"/>
      <c r="AW21" s="193" t="str">
        <f t="shared" si="13"/>
        <v/>
      </c>
      <c r="AX21" s="365"/>
      <c r="AY21" s="366"/>
      <c r="AZ21" s="194" t="str">
        <f t="shared" si="14"/>
        <v/>
      </c>
      <c r="BA21" s="195" t="str">
        <f t="shared" si="15"/>
        <v/>
      </c>
      <c r="BB21" s="196">
        <f t="shared" si="16"/>
        <v>1</v>
      </c>
      <c r="BC21" s="195">
        <f t="shared" si="17"/>
        <v>15</v>
      </c>
      <c r="BD21" s="196">
        <f t="shared" si="24"/>
        <v>1</v>
      </c>
      <c r="BE21" s="197">
        <f t="shared" si="19"/>
        <v>1</v>
      </c>
    </row>
    <row r="22" spans="1:57" ht="15.75" customHeight="1" x14ac:dyDescent="0.3">
      <c r="A22" s="282" t="s">
        <v>253</v>
      </c>
      <c r="B22" s="55" t="s">
        <v>215</v>
      </c>
      <c r="C22" s="368" t="s">
        <v>254</v>
      </c>
      <c r="D22" s="357"/>
      <c r="E22" s="123" t="str">
        <f t="shared" si="27"/>
        <v/>
      </c>
      <c r="F22" s="358"/>
      <c r="G22" s="123" t="str">
        <f t="shared" si="28"/>
        <v/>
      </c>
      <c r="H22" s="359"/>
      <c r="I22" s="360"/>
      <c r="J22" s="357"/>
      <c r="K22" s="123" t="str">
        <f t="shared" si="22"/>
        <v/>
      </c>
      <c r="L22" s="358"/>
      <c r="M22" s="123" t="str">
        <f t="shared" si="23"/>
        <v/>
      </c>
      <c r="N22" s="359"/>
      <c r="O22" s="360"/>
      <c r="P22" s="357"/>
      <c r="Q22" s="123" t="str">
        <f t="shared" si="2"/>
        <v/>
      </c>
      <c r="R22" s="358"/>
      <c r="S22" s="123" t="str">
        <f t="shared" si="3"/>
        <v/>
      </c>
      <c r="T22" s="359"/>
      <c r="U22" s="360"/>
      <c r="V22" s="357"/>
      <c r="W22" s="123" t="str">
        <f t="shared" si="4"/>
        <v/>
      </c>
      <c r="X22" s="358"/>
      <c r="Y22" s="123" t="str">
        <f t="shared" si="5"/>
        <v/>
      </c>
      <c r="Z22" s="359"/>
      <c r="AA22" s="360"/>
      <c r="AB22" s="357"/>
      <c r="AC22" s="123" t="str">
        <f t="shared" si="6"/>
        <v/>
      </c>
      <c r="AD22" s="358"/>
      <c r="AE22" s="123" t="str">
        <f t="shared" si="7"/>
        <v/>
      </c>
      <c r="AF22" s="359"/>
      <c r="AG22" s="360"/>
      <c r="AH22" s="357"/>
      <c r="AI22" s="123" t="str">
        <f t="shared" si="8"/>
        <v/>
      </c>
      <c r="AJ22" s="358"/>
      <c r="AK22" s="123" t="str">
        <f t="shared" si="9"/>
        <v/>
      </c>
      <c r="AL22" s="359"/>
      <c r="AM22" s="360"/>
      <c r="AN22" s="357"/>
      <c r="AO22" s="123" t="str">
        <f t="shared" si="10"/>
        <v/>
      </c>
      <c r="AP22" s="358"/>
      <c r="AQ22" s="123" t="str">
        <f t="shared" si="11"/>
        <v/>
      </c>
      <c r="AR22" s="359"/>
      <c r="AS22" s="360"/>
      <c r="AT22" s="357"/>
      <c r="AU22" s="123" t="str">
        <f t="shared" si="12"/>
        <v/>
      </c>
      <c r="AV22" s="358">
        <v>1</v>
      </c>
      <c r="AW22" s="123">
        <f t="shared" si="13"/>
        <v>15</v>
      </c>
      <c r="AX22" s="359">
        <v>1</v>
      </c>
      <c r="AY22" s="360" t="s">
        <v>52</v>
      </c>
      <c r="AZ22" s="5" t="str">
        <f t="shared" si="14"/>
        <v/>
      </c>
      <c r="BA22" s="4" t="str">
        <f t="shared" si="15"/>
        <v/>
      </c>
      <c r="BB22" s="6">
        <f t="shared" si="16"/>
        <v>1</v>
      </c>
      <c r="BC22" s="4">
        <f t="shared" si="17"/>
        <v>15</v>
      </c>
      <c r="BD22" s="6">
        <f t="shared" si="24"/>
        <v>1</v>
      </c>
      <c r="BE22" s="7">
        <f t="shared" si="19"/>
        <v>1</v>
      </c>
    </row>
    <row r="23" spans="1:57" ht="15.75" customHeight="1" x14ac:dyDescent="0.3">
      <c r="A23" s="282" t="s">
        <v>255</v>
      </c>
      <c r="B23" s="55" t="s">
        <v>215</v>
      </c>
      <c r="C23" s="361" t="s">
        <v>256</v>
      </c>
      <c r="D23" s="357"/>
      <c r="E23" s="123" t="str">
        <f t="shared" si="27"/>
        <v/>
      </c>
      <c r="F23" s="358"/>
      <c r="G23" s="123" t="str">
        <f t="shared" si="28"/>
        <v/>
      </c>
      <c r="H23" s="359"/>
      <c r="I23" s="360"/>
      <c r="J23" s="357">
        <v>1</v>
      </c>
      <c r="K23" s="123">
        <f t="shared" si="22"/>
        <v>15</v>
      </c>
      <c r="L23" s="358">
        <v>1</v>
      </c>
      <c r="M23" s="123">
        <f t="shared" si="23"/>
        <v>15</v>
      </c>
      <c r="N23" s="359">
        <v>1</v>
      </c>
      <c r="O23" s="360" t="s">
        <v>18</v>
      </c>
      <c r="P23" s="357"/>
      <c r="Q23" s="123" t="str">
        <f t="shared" si="2"/>
        <v/>
      </c>
      <c r="R23" s="358"/>
      <c r="S23" s="123" t="str">
        <f t="shared" si="3"/>
        <v/>
      </c>
      <c r="T23" s="359"/>
      <c r="U23" s="360"/>
      <c r="V23" s="357"/>
      <c r="W23" s="123" t="str">
        <f t="shared" si="4"/>
        <v/>
      </c>
      <c r="X23" s="358"/>
      <c r="Y23" s="123" t="str">
        <f t="shared" si="5"/>
        <v/>
      </c>
      <c r="Z23" s="359"/>
      <c r="AA23" s="360"/>
      <c r="AB23" s="357"/>
      <c r="AC23" s="123" t="str">
        <f t="shared" si="6"/>
        <v/>
      </c>
      <c r="AD23" s="358"/>
      <c r="AE23" s="123" t="str">
        <f t="shared" si="7"/>
        <v/>
      </c>
      <c r="AF23" s="359"/>
      <c r="AG23" s="360"/>
      <c r="AH23" s="357"/>
      <c r="AI23" s="123" t="str">
        <f t="shared" si="8"/>
        <v/>
      </c>
      <c r="AJ23" s="358"/>
      <c r="AK23" s="123" t="str">
        <f t="shared" si="9"/>
        <v/>
      </c>
      <c r="AL23" s="359"/>
      <c r="AM23" s="360"/>
      <c r="AN23" s="357"/>
      <c r="AO23" s="123" t="str">
        <f t="shared" si="10"/>
        <v/>
      </c>
      <c r="AP23" s="358"/>
      <c r="AQ23" s="123" t="str">
        <f t="shared" si="11"/>
        <v/>
      </c>
      <c r="AR23" s="359"/>
      <c r="AS23" s="360"/>
      <c r="AT23" s="357"/>
      <c r="AU23" s="123" t="str">
        <f t="shared" si="12"/>
        <v/>
      </c>
      <c r="AV23" s="358"/>
      <c r="AW23" s="123" t="str">
        <f t="shared" si="13"/>
        <v/>
      </c>
      <c r="AX23" s="359"/>
      <c r="AY23" s="360"/>
      <c r="AZ23" s="5">
        <f t="shared" si="14"/>
        <v>1</v>
      </c>
      <c r="BA23" s="4">
        <f t="shared" si="15"/>
        <v>15</v>
      </c>
      <c r="BB23" s="6">
        <f t="shared" si="16"/>
        <v>1</v>
      </c>
      <c r="BC23" s="4">
        <f t="shared" si="17"/>
        <v>15</v>
      </c>
      <c r="BD23" s="6">
        <f t="shared" si="24"/>
        <v>1</v>
      </c>
      <c r="BE23" s="7">
        <f t="shared" si="19"/>
        <v>2</v>
      </c>
    </row>
    <row r="24" spans="1:57" ht="15.75" customHeight="1" x14ac:dyDescent="0.3">
      <c r="A24" s="282" t="s">
        <v>204</v>
      </c>
      <c r="B24" s="55" t="s">
        <v>215</v>
      </c>
      <c r="C24" s="361" t="s">
        <v>257</v>
      </c>
      <c r="D24" s="357"/>
      <c r="E24" s="123" t="str">
        <f t="shared" si="27"/>
        <v/>
      </c>
      <c r="F24" s="358"/>
      <c r="G24" s="123" t="str">
        <f t="shared" si="28"/>
        <v/>
      </c>
      <c r="H24" s="359"/>
      <c r="I24" s="360"/>
      <c r="J24" s="357"/>
      <c r="K24" s="123" t="str">
        <f t="shared" si="22"/>
        <v/>
      </c>
      <c r="L24" s="358"/>
      <c r="M24" s="123" t="str">
        <f t="shared" si="23"/>
        <v/>
      </c>
      <c r="N24" s="359"/>
      <c r="O24" s="360"/>
      <c r="P24" s="357"/>
      <c r="Q24" s="123" t="str">
        <f t="shared" si="2"/>
        <v/>
      </c>
      <c r="R24" s="358"/>
      <c r="S24" s="123" t="str">
        <f t="shared" si="3"/>
        <v/>
      </c>
      <c r="T24" s="359"/>
      <c r="U24" s="360"/>
      <c r="V24" s="357"/>
      <c r="W24" s="123" t="str">
        <f t="shared" si="4"/>
        <v/>
      </c>
      <c r="X24" s="358"/>
      <c r="Y24" s="123" t="str">
        <f t="shared" si="5"/>
        <v/>
      </c>
      <c r="Z24" s="359"/>
      <c r="AA24" s="360"/>
      <c r="AB24" s="357"/>
      <c r="AC24" s="123" t="str">
        <f t="shared" si="6"/>
        <v/>
      </c>
      <c r="AD24" s="358"/>
      <c r="AE24" s="123" t="str">
        <f t="shared" si="7"/>
        <v/>
      </c>
      <c r="AF24" s="359"/>
      <c r="AG24" s="360"/>
      <c r="AH24" s="357"/>
      <c r="AI24" s="123" t="str">
        <f t="shared" si="8"/>
        <v/>
      </c>
      <c r="AJ24" s="358"/>
      <c r="AK24" s="123" t="str">
        <f t="shared" si="9"/>
        <v/>
      </c>
      <c r="AL24" s="359"/>
      <c r="AM24" s="360"/>
      <c r="AN24" s="357"/>
      <c r="AO24" s="123" t="str">
        <f t="shared" si="10"/>
        <v/>
      </c>
      <c r="AP24" s="358"/>
      <c r="AQ24" s="123" t="str">
        <f t="shared" si="11"/>
        <v/>
      </c>
      <c r="AR24" s="359"/>
      <c r="AS24" s="360"/>
      <c r="AT24" s="357">
        <v>1</v>
      </c>
      <c r="AU24" s="123">
        <f t="shared" si="12"/>
        <v>15</v>
      </c>
      <c r="AV24" s="358">
        <v>1</v>
      </c>
      <c r="AW24" s="123">
        <f t="shared" si="13"/>
        <v>15</v>
      </c>
      <c r="AX24" s="359">
        <v>2</v>
      </c>
      <c r="AY24" s="360" t="s">
        <v>17</v>
      </c>
      <c r="AZ24" s="5">
        <f t="shared" si="14"/>
        <v>1</v>
      </c>
      <c r="BA24" s="4">
        <f t="shared" si="15"/>
        <v>15</v>
      </c>
      <c r="BB24" s="6">
        <f t="shared" si="16"/>
        <v>1</v>
      </c>
      <c r="BC24" s="4">
        <f t="shared" si="17"/>
        <v>15</v>
      </c>
      <c r="BD24" s="6">
        <f t="shared" si="24"/>
        <v>2</v>
      </c>
      <c r="BE24" s="7">
        <f t="shared" si="19"/>
        <v>2</v>
      </c>
    </row>
    <row r="25" spans="1:57" ht="32.25" x14ac:dyDescent="0.3">
      <c r="A25" s="282" t="s">
        <v>205</v>
      </c>
      <c r="B25" s="55" t="s">
        <v>215</v>
      </c>
      <c r="C25" s="369" t="s">
        <v>206</v>
      </c>
      <c r="D25" s="357"/>
      <c r="E25" s="123" t="str">
        <f t="shared" si="27"/>
        <v/>
      </c>
      <c r="F25" s="358"/>
      <c r="G25" s="123" t="str">
        <f t="shared" si="28"/>
        <v/>
      </c>
      <c r="H25" s="359"/>
      <c r="I25" s="360"/>
      <c r="J25" s="357"/>
      <c r="K25" s="123" t="str">
        <f t="shared" si="22"/>
        <v/>
      </c>
      <c r="L25" s="358"/>
      <c r="M25" s="123" t="str">
        <f t="shared" si="23"/>
        <v/>
      </c>
      <c r="N25" s="359"/>
      <c r="O25" s="360"/>
      <c r="P25" s="357"/>
      <c r="Q25" s="123" t="str">
        <f t="shared" si="2"/>
        <v/>
      </c>
      <c r="R25" s="358"/>
      <c r="S25" s="123" t="str">
        <f t="shared" si="3"/>
        <v/>
      </c>
      <c r="T25" s="359"/>
      <c r="U25" s="360"/>
      <c r="V25" s="357"/>
      <c r="W25" s="123" t="str">
        <f t="shared" si="4"/>
        <v/>
      </c>
      <c r="X25" s="358"/>
      <c r="Y25" s="123" t="str">
        <f t="shared" si="5"/>
        <v/>
      </c>
      <c r="Z25" s="359"/>
      <c r="AA25" s="360"/>
      <c r="AB25" s="357">
        <v>1</v>
      </c>
      <c r="AC25" s="123">
        <f t="shared" si="6"/>
        <v>15</v>
      </c>
      <c r="AD25" s="358">
        <v>1</v>
      </c>
      <c r="AE25" s="123">
        <f t="shared" si="7"/>
        <v>15</v>
      </c>
      <c r="AF25" s="359">
        <v>4</v>
      </c>
      <c r="AG25" s="360" t="s">
        <v>17</v>
      </c>
      <c r="AH25" s="357"/>
      <c r="AI25" s="123" t="str">
        <f t="shared" si="8"/>
        <v/>
      </c>
      <c r="AJ25" s="358"/>
      <c r="AK25" s="123" t="str">
        <f t="shared" si="9"/>
        <v/>
      </c>
      <c r="AL25" s="359"/>
      <c r="AM25" s="360"/>
      <c r="AN25" s="357"/>
      <c r="AO25" s="123" t="str">
        <f t="shared" si="10"/>
        <v/>
      </c>
      <c r="AP25" s="358"/>
      <c r="AQ25" s="123" t="str">
        <f t="shared" si="11"/>
        <v/>
      </c>
      <c r="AR25" s="359"/>
      <c r="AS25" s="360"/>
      <c r="AT25" s="357"/>
      <c r="AU25" s="123" t="str">
        <f t="shared" si="12"/>
        <v/>
      </c>
      <c r="AV25" s="358"/>
      <c r="AW25" s="123" t="str">
        <f t="shared" si="13"/>
        <v/>
      </c>
      <c r="AX25" s="359"/>
      <c r="AY25" s="360"/>
      <c r="AZ25" s="187">
        <f t="shared" si="14"/>
        <v>1</v>
      </c>
      <c r="BA25" s="188">
        <f t="shared" si="15"/>
        <v>15</v>
      </c>
      <c r="BB25" s="189">
        <f t="shared" si="16"/>
        <v>1</v>
      </c>
      <c r="BC25" s="188">
        <f t="shared" si="17"/>
        <v>15</v>
      </c>
      <c r="BD25" s="189">
        <f t="shared" si="24"/>
        <v>4</v>
      </c>
      <c r="BE25" s="7">
        <f t="shared" si="19"/>
        <v>2</v>
      </c>
    </row>
    <row r="26" spans="1:57" ht="32.25" x14ac:dyDescent="0.3">
      <c r="A26" s="282" t="s">
        <v>432</v>
      </c>
      <c r="B26" s="55" t="s">
        <v>215</v>
      </c>
      <c r="C26" s="369" t="s">
        <v>207</v>
      </c>
      <c r="D26" s="357"/>
      <c r="E26" s="123" t="str">
        <f t="shared" si="27"/>
        <v/>
      </c>
      <c r="F26" s="358"/>
      <c r="G26" s="123" t="str">
        <f t="shared" si="28"/>
        <v/>
      </c>
      <c r="H26" s="359"/>
      <c r="I26" s="360"/>
      <c r="J26" s="357"/>
      <c r="K26" s="123" t="str">
        <f t="shared" si="22"/>
        <v/>
      </c>
      <c r="L26" s="358"/>
      <c r="M26" s="123" t="str">
        <f t="shared" si="23"/>
        <v/>
      </c>
      <c r="N26" s="359"/>
      <c r="O26" s="360"/>
      <c r="P26" s="357"/>
      <c r="Q26" s="123" t="str">
        <f t="shared" si="2"/>
        <v/>
      </c>
      <c r="R26" s="358"/>
      <c r="S26" s="123" t="str">
        <f t="shared" si="3"/>
        <v/>
      </c>
      <c r="T26" s="359"/>
      <c r="U26" s="360"/>
      <c r="V26" s="357"/>
      <c r="W26" s="123" t="str">
        <f t="shared" si="4"/>
        <v/>
      </c>
      <c r="X26" s="358"/>
      <c r="Y26" s="123" t="str">
        <f t="shared" si="5"/>
        <v/>
      </c>
      <c r="Z26" s="359"/>
      <c r="AA26" s="360"/>
      <c r="AB26" s="357"/>
      <c r="AC26" s="123" t="str">
        <f t="shared" si="6"/>
        <v/>
      </c>
      <c r="AD26" s="358"/>
      <c r="AE26" s="123" t="str">
        <f t="shared" si="7"/>
        <v/>
      </c>
      <c r="AF26" s="359"/>
      <c r="AG26" s="360"/>
      <c r="AH26" s="357"/>
      <c r="AI26" s="123" t="str">
        <f t="shared" si="8"/>
        <v/>
      </c>
      <c r="AJ26" s="358">
        <v>1</v>
      </c>
      <c r="AK26" s="123">
        <f t="shared" si="9"/>
        <v>15</v>
      </c>
      <c r="AL26" s="359">
        <v>2</v>
      </c>
      <c r="AM26" s="360" t="s">
        <v>52</v>
      </c>
      <c r="AN26" s="357"/>
      <c r="AO26" s="123" t="str">
        <f t="shared" si="10"/>
        <v/>
      </c>
      <c r="AP26" s="358"/>
      <c r="AQ26" s="123" t="str">
        <f t="shared" si="11"/>
        <v/>
      </c>
      <c r="AR26" s="359"/>
      <c r="AS26" s="360"/>
      <c r="AT26" s="357"/>
      <c r="AU26" s="123" t="str">
        <f t="shared" si="12"/>
        <v/>
      </c>
      <c r="AV26" s="358"/>
      <c r="AW26" s="123" t="str">
        <f t="shared" si="13"/>
        <v/>
      </c>
      <c r="AX26" s="359"/>
      <c r="AY26" s="360"/>
      <c r="AZ26" s="187" t="str">
        <f t="shared" si="14"/>
        <v/>
      </c>
      <c r="BA26" s="188" t="str">
        <f t="shared" si="15"/>
        <v/>
      </c>
      <c r="BB26" s="189">
        <f t="shared" si="16"/>
        <v>1</v>
      </c>
      <c r="BC26" s="188">
        <f t="shared" si="17"/>
        <v>15</v>
      </c>
      <c r="BD26" s="189">
        <f t="shared" si="24"/>
        <v>2</v>
      </c>
      <c r="BE26" s="7">
        <f t="shared" si="19"/>
        <v>1</v>
      </c>
    </row>
    <row r="27" spans="1:57" ht="15.75" customHeight="1" x14ac:dyDescent="0.3">
      <c r="A27" s="226" t="s">
        <v>433</v>
      </c>
      <c r="B27" s="55" t="s">
        <v>215</v>
      </c>
      <c r="C27" s="262" t="s">
        <v>437</v>
      </c>
      <c r="D27" s="357"/>
      <c r="E27" s="123" t="str">
        <f t="shared" si="27"/>
        <v/>
      </c>
      <c r="F27" s="358"/>
      <c r="G27" s="123" t="str">
        <f t="shared" si="28"/>
        <v/>
      </c>
      <c r="H27" s="359"/>
      <c r="I27" s="360"/>
      <c r="J27" s="357"/>
      <c r="K27" s="123" t="str">
        <f t="shared" si="22"/>
        <v/>
      </c>
      <c r="L27" s="358"/>
      <c r="M27" s="123" t="str">
        <f t="shared" si="23"/>
        <v/>
      </c>
      <c r="N27" s="359"/>
      <c r="O27" s="360"/>
      <c r="P27" s="357"/>
      <c r="Q27" s="123" t="str">
        <f t="shared" si="2"/>
        <v/>
      </c>
      <c r="R27" s="358">
        <v>1</v>
      </c>
      <c r="S27" s="123">
        <f t="shared" si="3"/>
        <v>15</v>
      </c>
      <c r="T27" s="359">
        <v>1</v>
      </c>
      <c r="U27" s="360" t="s">
        <v>52</v>
      </c>
      <c r="V27" s="357"/>
      <c r="W27" s="123" t="str">
        <f t="shared" si="4"/>
        <v/>
      </c>
      <c r="X27" s="358"/>
      <c r="Y27" s="123" t="str">
        <f t="shared" si="5"/>
        <v/>
      </c>
      <c r="Z27" s="359"/>
      <c r="AA27" s="360"/>
      <c r="AB27" s="357"/>
      <c r="AC27" s="123" t="str">
        <f t="shared" si="6"/>
        <v/>
      </c>
      <c r="AD27" s="358"/>
      <c r="AE27" s="123" t="str">
        <f t="shared" si="7"/>
        <v/>
      </c>
      <c r="AF27" s="359"/>
      <c r="AG27" s="360"/>
      <c r="AH27" s="357"/>
      <c r="AI27" s="123" t="str">
        <f t="shared" si="8"/>
        <v/>
      </c>
      <c r="AJ27" s="358"/>
      <c r="AK27" s="123" t="str">
        <f t="shared" si="9"/>
        <v/>
      </c>
      <c r="AL27" s="359"/>
      <c r="AM27" s="360"/>
      <c r="AN27" s="357"/>
      <c r="AO27" s="123" t="str">
        <f t="shared" si="10"/>
        <v/>
      </c>
      <c r="AP27" s="358"/>
      <c r="AQ27" s="123" t="str">
        <f t="shared" si="11"/>
        <v/>
      </c>
      <c r="AR27" s="359"/>
      <c r="AS27" s="360"/>
      <c r="AT27" s="357"/>
      <c r="AU27" s="123" t="str">
        <f t="shared" si="12"/>
        <v/>
      </c>
      <c r="AV27" s="358"/>
      <c r="AW27" s="123" t="str">
        <f t="shared" si="13"/>
        <v/>
      </c>
      <c r="AX27" s="359"/>
      <c r="AY27" s="360"/>
      <c r="AZ27" s="5" t="str">
        <f t="shared" si="14"/>
        <v/>
      </c>
      <c r="BA27" s="4" t="str">
        <f t="shared" si="15"/>
        <v/>
      </c>
      <c r="BB27" s="6">
        <f t="shared" si="16"/>
        <v>1</v>
      </c>
      <c r="BC27" s="4">
        <f t="shared" si="17"/>
        <v>15</v>
      </c>
      <c r="BD27" s="6">
        <f t="shared" si="24"/>
        <v>1</v>
      </c>
      <c r="BE27" s="7">
        <f t="shared" si="19"/>
        <v>1</v>
      </c>
    </row>
    <row r="28" spans="1:57" ht="15.75" customHeight="1" x14ac:dyDescent="0.3">
      <c r="A28" s="226" t="s">
        <v>434</v>
      </c>
      <c r="B28" s="55" t="s">
        <v>215</v>
      </c>
      <c r="C28" s="262" t="s">
        <v>377</v>
      </c>
      <c r="D28" s="357"/>
      <c r="E28" s="123" t="str">
        <f t="shared" si="27"/>
        <v/>
      </c>
      <c r="F28" s="358"/>
      <c r="G28" s="123" t="str">
        <f t="shared" si="28"/>
        <v/>
      </c>
      <c r="H28" s="359"/>
      <c r="I28" s="360"/>
      <c r="J28" s="357"/>
      <c r="K28" s="123" t="str">
        <f t="shared" si="22"/>
        <v/>
      </c>
      <c r="L28" s="358"/>
      <c r="M28" s="123" t="str">
        <f t="shared" si="23"/>
        <v/>
      </c>
      <c r="N28" s="359"/>
      <c r="O28" s="360"/>
      <c r="P28" s="357"/>
      <c r="Q28" s="123" t="str">
        <f t="shared" si="2"/>
        <v/>
      </c>
      <c r="R28" s="358"/>
      <c r="S28" s="123" t="str">
        <f t="shared" si="3"/>
        <v/>
      </c>
      <c r="T28" s="359"/>
      <c r="U28" s="360"/>
      <c r="V28" s="357"/>
      <c r="W28" s="123" t="str">
        <f t="shared" si="4"/>
        <v/>
      </c>
      <c r="X28" s="358"/>
      <c r="Y28" s="123" t="str">
        <f t="shared" si="5"/>
        <v/>
      </c>
      <c r="Z28" s="359"/>
      <c r="AA28" s="360"/>
      <c r="AB28" s="357"/>
      <c r="AC28" s="123" t="str">
        <f t="shared" si="6"/>
        <v/>
      </c>
      <c r="AD28" s="358"/>
      <c r="AE28" s="123" t="str">
        <f t="shared" si="7"/>
        <v/>
      </c>
      <c r="AF28" s="359"/>
      <c r="AG28" s="360"/>
      <c r="AH28" s="357"/>
      <c r="AI28" s="123" t="str">
        <f t="shared" si="8"/>
        <v/>
      </c>
      <c r="AJ28" s="358"/>
      <c r="AK28" s="123" t="str">
        <f t="shared" si="9"/>
        <v/>
      </c>
      <c r="AL28" s="359"/>
      <c r="AM28" s="360"/>
      <c r="AN28" s="357"/>
      <c r="AO28" s="123" t="str">
        <f t="shared" si="10"/>
        <v/>
      </c>
      <c r="AP28" s="358"/>
      <c r="AQ28" s="123" t="str">
        <f t="shared" si="11"/>
        <v/>
      </c>
      <c r="AR28" s="359"/>
      <c r="AS28" s="360"/>
      <c r="AT28" s="357">
        <v>1</v>
      </c>
      <c r="AU28" s="123">
        <f t="shared" si="12"/>
        <v>15</v>
      </c>
      <c r="AV28" s="358"/>
      <c r="AW28" s="123" t="str">
        <f t="shared" si="13"/>
        <v/>
      </c>
      <c r="AX28" s="359">
        <v>2</v>
      </c>
      <c r="AY28" s="360" t="s">
        <v>53</v>
      </c>
      <c r="AZ28" s="5">
        <f t="shared" si="14"/>
        <v>1</v>
      </c>
      <c r="BA28" s="4">
        <f t="shared" si="15"/>
        <v>15</v>
      </c>
      <c r="BB28" s="6" t="str">
        <f t="shared" si="16"/>
        <v/>
      </c>
      <c r="BC28" s="4" t="str">
        <f t="shared" si="17"/>
        <v/>
      </c>
      <c r="BD28" s="6">
        <f t="shared" si="24"/>
        <v>2</v>
      </c>
      <c r="BE28" s="7">
        <f t="shared" si="19"/>
        <v>1</v>
      </c>
    </row>
    <row r="29" spans="1:57" ht="15.75" customHeight="1" x14ac:dyDescent="0.3">
      <c r="A29" s="226" t="s">
        <v>435</v>
      </c>
      <c r="B29" s="55" t="s">
        <v>215</v>
      </c>
      <c r="C29" s="267" t="s">
        <v>354</v>
      </c>
      <c r="D29" s="357"/>
      <c r="E29" s="123" t="str">
        <f t="shared" si="27"/>
        <v/>
      </c>
      <c r="F29" s="358"/>
      <c r="G29" s="123" t="str">
        <f t="shared" si="28"/>
        <v/>
      </c>
      <c r="H29" s="359"/>
      <c r="I29" s="360"/>
      <c r="J29" s="357"/>
      <c r="K29" s="123" t="str">
        <f t="shared" si="22"/>
        <v/>
      </c>
      <c r="L29" s="358"/>
      <c r="M29" s="123" t="str">
        <f t="shared" si="23"/>
        <v/>
      </c>
      <c r="N29" s="359"/>
      <c r="O29" s="360"/>
      <c r="P29" s="357"/>
      <c r="Q29" s="123" t="str">
        <f t="shared" si="2"/>
        <v/>
      </c>
      <c r="R29" s="358"/>
      <c r="S29" s="123" t="str">
        <f t="shared" si="3"/>
        <v/>
      </c>
      <c r="T29" s="359"/>
      <c r="U29" s="360"/>
      <c r="V29" s="357"/>
      <c r="W29" s="123" t="str">
        <f t="shared" si="4"/>
        <v/>
      </c>
      <c r="X29" s="358"/>
      <c r="Y29" s="123" t="str">
        <f t="shared" si="5"/>
        <v/>
      </c>
      <c r="Z29" s="359"/>
      <c r="AA29" s="360"/>
      <c r="AB29" s="357"/>
      <c r="AC29" s="123" t="str">
        <f t="shared" si="6"/>
        <v/>
      </c>
      <c r="AD29" s="358"/>
      <c r="AE29" s="123" t="str">
        <f t="shared" si="7"/>
        <v/>
      </c>
      <c r="AF29" s="359"/>
      <c r="AG29" s="360"/>
      <c r="AH29" s="357"/>
      <c r="AI29" s="123" t="str">
        <f t="shared" si="8"/>
        <v/>
      </c>
      <c r="AJ29" s="358"/>
      <c r="AK29" s="123" t="str">
        <f t="shared" si="9"/>
        <v/>
      </c>
      <c r="AL29" s="359"/>
      <c r="AM29" s="360"/>
      <c r="AN29" s="357">
        <v>1</v>
      </c>
      <c r="AO29" s="123">
        <f t="shared" si="10"/>
        <v>15</v>
      </c>
      <c r="AP29" s="358"/>
      <c r="AQ29" s="123" t="str">
        <f t="shared" si="11"/>
        <v/>
      </c>
      <c r="AR29" s="359">
        <v>2</v>
      </c>
      <c r="AS29" s="360" t="s">
        <v>18</v>
      </c>
      <c r="AT29" s="357"/>
      <c r="AU29" s="123" t="str">
        <f t="shared" si="12"/>
        <v/>
      </c>
      <c r="AV29" s="358"/>
      <c r="AW29" s="123" t="str">
        <f t="shared" si="13"/>
        <v/>
      </c>
      <c r="AX29" s="359"/>
      <c r="AY29" s="360"/>
      <c r="AZ29" s="5">
        <f t="shared" ref="AZ29:AZ37" si="29">IF(D29+J29+P29+V29+AB29+AH29+AN29+AT29=0,"",D29+J29+P29+V29+AB29+AH29+AN29+AT29)</f>
        <v>1</v>
      </c>
      <c r="BA29" s="4">
        <f t="shared" ref="BA29:BA37" si="30">IF((D29+J29+P29+V29+AB29+AH29+AN29+AT29)*15=0,"",(D29+J29+P29+V29+AB29+AH29+AN29+AT29)*15)</f>
        <v>15</v>
      </c>
      <c r="BB29" s="6" t="str">
        <f t="shared" ref="BB29:BB37" si="31">IF(F29+L29+R29+X29+AD29+AJ29+AP29+AV29=0,"",F29+L29+R29+X29+AD29+AJ29+AP29+AV29)</f>
        <v/>
      </c>
      <c r="BC29" s="4" t="str">
        <f t="shared" ref="BC29:BC37" si="32">IF((L29+F29+R29+X29+AD29+AJ29+AP29+AV29)*15=0,"",(L29+F29+R29+X29+AD29+AJ29+AP29+AV29)*15)</f>
        <v/>
      </c>
      <c r="BD29" s="6">
        <f t="shared" si="24"/>
        <v>2</v>
      </c>
      <c r="BE29" s="7">
        <f t="shared" si="19"/>
        <v>1</v>
      </c>
    </row>
    <row r="30" spans="1:57" ht="15.75" customHeight="1" x14ac:dyDescent="0.3">
      <c r="A30" s="226" t="s">
        <v>436</v>
      </c>
      <c r="B30" s="55" t="s">
        <v>215</v>
      </c>
      <c r="C30" s="262" t="s">
        <v>366</v>
      </c>
      <c r="D30" s="357"/>
      <c r="E30" s="123" t="str">
        <f t="shared" si="27"/>
        <v/>
      </c>
      <c r="F30" s="358"/>
      <c r="G30" s="123" t="str">
        <f t="shared" si="28"/>
        <v/>
      </c>
      <c r="H30" s="359"/>
      <c r="I30" s="360"/>
      <c r="J30" s="357"/>
      <c r="K30" s="123" t="str">
        <f t="shared" si="22"/>
        <v/>
      </c>
      <c r="L30" s="358"/>
      <c r="M30" s="123" t="str">
        <f t="shared" si="23"/>
        <v/>
      </c>
      <c r="N30" s="359"/>
      <c r="O30" s="360"/>
      <c r="P30" s="357"/>
      <c r="Q30" s="123" t="str">
        <f t="shared" si="2"/>
        <v/>
      </c>
      <c r="R30" s="358"/>
      <c r="S30" s="123" t="str">
        <f t="shared" si="3"/>
        <v/>
      </c>
      <c r="T30" s="359"/>
      <c r="U30" s="360"/>
      <c r="V30" s="357"/>
      <c r="W30" s="123" t="str">
        <f t="shared" si="4"/>
        <v/>
      </c>
      <c r="X30" s="358"/>
      <c r="Y30" s="123" t="str">
        <f t="shared" si="5"/>
        <v/>
      </c>
      <c r="Z30" s="359"/>
      <c r="AA30" s="360"/>
      <c r="AB30" s="357"/>
      <c r="AC30" s="123" t="str">
        <f t="shared" si="6"/>
        <v/>
      </c>
      <c r="AD30" s="358"/>
      <c r="AE30" s="123" t="str">
        <f t="shared" si="7"/>
        <v/>
      </c>
      <c r="AF30" s="359"/>
      <c r="AG30" s="360"/>
      <c r="AH30" s="357"/>
      <c r="AI30" s="123" t="str">
        <f t="shared" si="8"/>
        <v/>
      </c>
      <c r="AJ30" s="358"/>
      <c r="AK30" s="123" t="str">
        <f t="shared" si="9"/>
        <v/>
      </c>
      <c r="AL30" s="359"/>
      <c r="AM30" s="360"/>
      <c r="AN30" s="357"/>
      <c r="AO30" s="123" t="str">
        <f t="shared" si="10"/>
        <v/>
      </c>
      <c r="AP30" s="358">
        <v>1</v>
      </c>
      <c r="AQ30" s="123">
        <f t="shared" si="11"/>
        <v>15</v>
      </c>
      <c r="AR30" s="359">
        <v>1</v>
      </c>
      <c r="AS30" s="360" t="s">
        <v>52</v>
      </c>
      <c r="AT30" s="357"/>
      <c r="AU30" s="123" t="str">
        <f t="shared" si="12"/>
        <v/>
      </c>
      <c r="AV30" s="358"/>
      <c r="AW30" s="123" t="str">
        <f t="shared" si="13"/>
        <v/>
      </c>
      <c r="AX30" s="359"/>
      <c r="AY30" s="360"/>
      <c r="AZ30" s="5" t="str">
        <f t="shared" si="29"/>
        <v/>
      </c>
      <c r="BA30" s="4" t="str">
        <f t="shared" si="30"/>
        <v/>
      </c>
      <c r="BB30" s="6">
        <f t="shared" si="31"/>
        <v>1</v>
      </c>
      <c r="BC30" s="4">
        <f t="shared" si="32"/>
        <v>15</v>
      </c>
      <c r="BD30" s="6">
        <f t="shared" si="24"/>
        <v>1</v>
      </c>
      <c r="BE30" s="7">
        <f t="shared" si="19"/>
        <v>1</v>
      </c>
    </row>
    <row r="31" spans="1:57" s="224" customFormat="1" ht="15.75" customHeight="1" x14ac:dyDescent="0.25">
      <c r="A31" s="226" t="s">
        <v>421</v>
      </c>
      <c r="B31" s="55" t="s">
        <v>17</v>
      </c>
      <c r="C31" s="262" t="s">
        <v>106</v>
      </c>
      <c r="D31" s="231"/>
      <c r="E31" s="4" t="str">
        <f t="shared" si="27"/>
        <v/>
      </c>
      <c r="F31" s="231"/>
      <c r="G31" s="4" t="str">
        <f t="shared" si="28"/>
        <v/>
      </c>
      <c r="H31" s="231"/>
      <c r="I31" s="235"/>
      <c r="J31" s="231"/>
      <c r="K31" s="4" t="str">
        <f t="shared" si="22"/>
        <v/>
      </c>
      <c r="L31" s="231"/>
      <c r="M31" s="4" t="str">
        <f t="shared" si="23"/>
        <v/>
      </c>
      <c r="N31" s="231"/>
      <c r="O31" s="235"/>
      <c r="P31" s="231"/>
      <c r="Q31" s="4" t="str">
        <f t="shared" si="2"/>
        <v/>
      </c>
      <c r="R31" s="231">
        <v>1</v>
      </c>
      <c r="S31" s="4">
        <f t="shared" si="3"/>
        <v>15</v>
      </c>
      <c r="T31" s="231">
        <v>2</v>
      </c>
      <c r="U31" s="235" t="s">
        <v>52</v>
      </c>
      <c r="V31" s="231"/>
      <c r="W31" s="4" t="str">
        <f t="shared" si="4"/>
        <v/>
      </c>
      <c r="X31" s="231"/>
      <c r="Y31" s="4" t="str">
        <f t="shared" si="5"/>
        <v/>
      </c>
      <c r="Z31" s="231"/>
      <c r="AA31" s="235"/>
      <c r="AB31" s="231"/>
      <c r="AC31" s="4" t="str">
        <f t="shared" si="6"/>
        <v/>
      </c>
      <c r="AD31" s="231"/>
      <c r="AE31" s="4" t="str">
        <f t="shared" si="7"/>
        <v/>
      </c>
      <c r="AF31" s="231"/>
      <c r="AG31" s="235"/>
      <c r="AH31" s="231"/>
      <c r="AI31" s="4" t="str">
        <f t="shared" si="8"/>
        <v/>
      </c>
      <c r="AJ31" s="231"/>
      <c r="AK31" s="4" t="str">
        <f t="shared" si="9"/>
        <v/>
      </c>
      <c r="AL31" s="231"/>
      <c r="AM31" s="235"/>
      <c r="AN31" s="231"/>
      <c r="AO31" s="4" t="str">
        <f t="shared" si="10"/>
        <v/>
      </c>
      <c r="AP31" s="231"/>
      <c r="AQ31" s="4" t="str">
        <f t="shared" si="11"/>
        <v/>
      </c>
      <c r="AR31" s="231"/>
      <c r="AS31" s="235"/>
      <c r="AT31" s="231"/>
      <c r="AU31" s="4" t="str">
        <f t="shared" si="12"/>
        <v/>
      </c>
      <c r="AV31" s="231"/>
      <c r="AW31" s="4" t="str">
        <f t="shared" si="13"/>
        <v/>
      </c>
      <c r="AX31" s="231"/>
      <c r="AY31" s="233"/>
      <c r="AZ31" s="5" t="str">
        <f t="shared" si="29"/>
        <v/>
      </c>
      <c r="BA31" s="4" t="str">
        <f t="shared" si="30"/>
        <v/>
      </c>
      <c r="BB31" s="6">
        <f t="shared" si="31"/>
        <v>1</v>
      </c>
      <c r="BC31" s="4">
        <f t="shared" si="32"/>
        <v>15</v>
      </c>
      <c r="BD31" s="6">
        <f t="shared" si="24"/>
        <v>2</v>
      </c>
      <c r="BE31" s="7">
        <f t="shared" si="19"/>
        <v>1</v>
      </c>
    </row>
    <row r="32" spans="1:57" s="236" customFormat="1" ht="15.75" customHeight="1" x14ac:dyDescent="0.25">
      <c r="A32" s="237" t="s">
        <v>422</v>
      </c>
      <c r="B32" s="55" t="s">
        <v>17</v>
      </c>
      <c r="C32" s="267" t="s">
        <v>170</v>
      </c>
      <c r="D32" s="260"/>
      <c r="E32" s="186" t="str">
        <f t="shared" si="27"/>
        <v/>
      </c>
      <c r="F32" s="260"/>
      <c r="G32" s="186" t="str">
        <f t="shared" si="28"/>
        <v/>
      </c>
      <c r="H32" s="260"/>
      <c r="I32" s="261"/>
      <c r="J32" s="260"/>
      <c r="K32" s="4">
        <v>4</v>
      </c>
      <c r="L32" s="231">
        <v>2</v>
      </c>
      <c r="M32" s="4">
        <v>26</v>
      </c>
      <c r="N32" s="231">
        <v>3</v>
      </c>
      <c r="O32" s="235" t="s">
        <v>52</v>
      </c>
      <c r="P32" s="260"/>
      <c r="Q32" s="186" t="str">
        <f t="shared" si="2"/>
        <v/>
      </c>
      <c r="R32" s="260"/>
      <c r="S32" s="186" t="str">
        <f t="shared" si="3"/>
        <v/>
      </c>
      <c r="T32" s="260"/>
      <c r="U32" s="261"/>
      <c r="V32" s="260"/>
      <c r="W32" s="186" t="str">
        <f t="shared" si="4"/>
        <v/>
      </c>
      <c r="X32" s="260"/>
      <c r="Y32" s="186" t="str">
        <f t="shared" si="5"/>
        <v/>
      </c>
      <c r="Z32" s="260"/>
      <c r="AA32" s="261"/>
      <c r="AB32" s="260"/>
      <c r="AC32" s="186" t="str">
        <f t="shared" si="6"/>
        <v/>
      </c>
      <c r="AD32" s="260"/>
      <c r="AE32" s="186" t="str">
        <f t="shared" si="7"/>
        <v/>
      </c>
      <c r="AF32" s="260"/>
      <c r="AG32" s="261"/>
      <c r="AH32" s="260"/>
      <c r="AI32" s="186" t="str">
        <f t="shared" si="8"/>
        <v/>
      </c>
      <c r="AJ32" s="260"/>
      <c r="AK32" s="186" t="str">
        <f t="shared" si="9"/>
        <v/>
      </c>
      <c r="AL32" s="260"/>
      <c r="AM32" s="261"/>
      <c r="AN32" s="231"/>
      <c r="AO32" s="4" t="str">
        <f t="shared" si="10"/>
        <v/>
      </c>
      <c r="AP32" s="231"/>
      <c r="AQ32" s="4" t="str">
        <f t="shared" si="11"/>
        <v/>
      </c>
      <c r="AR32" s="231"/>
      <c r="AS32" s="235"/>
      <c r="AT32" s="231"/>
      <c r="AU32" s="4" t="str">
        <f t="shared" si="12"/>
        <v/>
      </c>
      <c r="AV32" s="231"/>
      <c r="AW32" s="4" t="str">
        <f t="shared" si="13"/>
        <v/>
      </c>
      <c r="AX32" s="231"/>
      <c r="AY32" s="233"/>
      <c r="AZ32" s="5" t="str">
        <f t="shared" si="29"/>
        <v/>
      </c>
      <c r="BA32" s="4" t="str">
        <f t="shared" si="30"/>
        <v/>
      </c>
      <c r="BB32" s="6">
        <f t="shared" si="31"/>
        <v>2</v>
      </c>
      <c r="BC32" s="4">
        <f t="shared" si="32"/>
        <v>30</v>
      </c>
      <c r="BD32" s="6">
        <f t="shared" si="24"/>
        <v>3</v>
      </c>
      <c r="BE32" s="7">
        <f t="shared" si="19"/>
        <v>2</v>
      </c>
    </row>
    <row r="33" spans="1:57" s="236" customFormat="1" ht="15.75" customHeight="1" x14ac:dyDescent="0.25">
      <c r="A33" s="237" t="s">
        <v>423</v>
      </c>
      <c r="B33" s="55" t="s">
        <v>17</v>
      </c>
      <c r="C33" s="267" t="s">
        <v>171</v>
      </c>
      <c r="D33" s="260"/>
      <c r="E33" s="186" t="str">
        <f t="shared" si="27"/>
        <v/>
      </c>
      <c r="F33" s="260"/>
      <c r="G33" s="186" t="str">
        <f t="shared" si="28"/>
        <v/>
      </c>
      <c r="H33" s="260"/>
      <c r="I33" s="261"/>
      <c r="J33" s="260"/>
      <c r="K33" s="186" t="str">
        <f t="shared" ref="K33:K36" si="33">IF(J33*15=0,"",J33*15)</f>
        <v/>
      </c>
      <c r="L33" s="260"/>
      <c r="M33" s="186" t="str">
        <f t="shared" ref="M33:M36" si="34">IF(L33*15=0,"",L33*15)</f>
        <v/>
      </c>
      <c r="N33" s="260"/>
      <c r="O33" s="261"/>
      <c r="P33" s="260"/>
      <c r="Q33" s="186" t="str">
        <f t="shared" si="2"/>
        <v/>
      </c>
      <c r="R33" s="260"/>
      <c r="S33" s="186" t="str">
        <f t="shared" si="3"/>
        <v/>
      </c>
      <c r="T33" s="260"/>
      <c r="U33" s="261"/>
      <c r="V33" s="260"/>
      <c r="W33" s="186" t="str">
        <f t="shared" si="4"/>
        <v/>
      </c>
      <c r="X33" s="231">
        <v>1</v>
      </c>
      <c r="Y33" s="4">
        <f t="shared" si="5"/>
        <v>15</v>
      </c>
      <c r="Z33" s="231">
        <v>3</v>
      </c>
      <c r="AA33" s="235" t="s">
        <v>52</v>
      </c>
      <c r="AB33" s="231"/>
      <c r="AC33" s="4" t="str">
        <f t="shared" si="6"/>
        <v/>
      </c>
      <c r="AD33" s="231"/>
      <c r="AE33" s="4" t="str">
        <f t="shared" si="7"/>
        <v/>
      </c>
      <c r="AF33" s="231"/>
      <c r="AG33" s="235"/>
      <c r="AH33" s="260"/>
      <c r="AI33" s="186" t="str">
        <f t="shared" si="8"/>
        <v/>
      </c>
      <c r="AJ33" s="260"/>
      <c r="AK33" s="186" t="str">
        <f t="shared" si="9"/>
        <v/>
      </c>
      <c r="AL33" s="260"/>
      <c r="AM33" s="261"/>
      <c r="AN33" s="231"/>
      <c r="AO33" s="4" t="str">
        <f t="shared" si="10"/>
        <v/>
      </c>
      <c r="AP33" s="231"/>
      <c r="AQ33" s="4" t="str">
        <f t="shared" si="11"/>
        <v/>
      </c>
      <c r="AR33" s="231"/>
      <c r="AS33" s="235"/>
      <c r="AT33" s="231"/>
      <c r="AU33" s="4" t="str">
        <f t="shared" si="12"/>
        <v/>
      </c>
      <c r="AV33" s="231"/>
      <c r="AW33" s="4" t="str">
        <f t="shared" si="13"/>
        <v/>
      </c>
      <c r="AX33" s="231"/>
      <c r="AY33" s="233"/>
      <c r="AZ33" s="5" t="str">
        <f t="shared" si="29"/>
        <v/>
      </c>
      <c r="BA33" s="4" t="str">
        <f t="shared" si="30"/>
        <v/>
      </c>
      <c r="BB33" s="6">
        <f t="shared" si="31"/>
        <v>1</v>
      </c>
      <c r="BC33" s="4">
        <f t="shared" si="32"/>
        <v>15</v>
      </c>
      <c r="BD33" s="6">
        <f t="shared" si="24"/>
        <v>3</v>
      </c>
      <c r="BE33" s="7">
        <f t="shared" si="19"/>
        <v>1</v>
      </c>
    </row>
    <row r="34" spans="1:57" s="236" customFormat="1" ht="15.75" customHeight="1" x14ac:dyDescent="0.25">
      <c r="A34" s="237" t="s">
        <v>424</v>
      </c>
      <c r="B34" s="55" t="s">
        <v>17</v>
      </c>
      <c r="C34" s="267" t="s">
        <v>425</v>
      </c>
      <c r="D34" s="260"/>
      <c r="E34" s="186" t="str">
        <f t="shared" si="27"/>
        <v/>
      </c>
      <c r="F34" s="260"/>
      <c r="G34" s="186" t="str">
        <f t="shared" si="28"/>
        <v/>
      </c>
      <c r="H34" s="260"/>
      <c r="I34" s="261"/>
      <c r="J34" s="260"/>
      <c r="K34" s="186" t="str">
        <f t="shared" si="33"/>
        <v/>
      </c>
      <c r="L34" s="260"/>
      <c r="M34" s="186" t="str">
        <f t="shared" si="34"/>
        <v/>
      </c>
      <c r="N34" s="260"/>
      <c r="O34" s="261"/>
      <c r="P34" s="260"/>
      <c r="Q34" s="186" t="str">
        <f t="shared" si="2"/>
        <v/>
      </c>
      <c r="R34" s="260"/>
      <c r="S34" s="186" t="str">
        <f t="shared" si="3"/>
        <v/>
      </c>
      <c r="T34" s="260"/>
      <c r="U34" s="261"/>
      <c r="V34" s="260"/>
      <c r="W34" s="186" t="str">
        <f t="shared" si="4"/>
        <v/>
      </c>
      <c r="X34" s="231"/>
      <c r="Y34" s="4" t="str">
        <f t="shared" si="5"/>
        <v/>
      </c>
      <c r="Z34" s="231"/>
      <c r="AA34" s="235"/>
      <c r="AB34" s="231"/>
      <c r="AC34" s="4" t="str">
        <f t="shared" si="6"/>
        <v/>
      </c>
      <c r="AD34" s="231">
        <v>1</v>
      </c>
      <c r="AE34" s="4">
        <f t="shared" si="7"/>
        <v>15</v>
      </c>
      <c r="AF34" s="231">
        <v>3</v>
      </c>
      <c r="AG34" s="235" t="s">
        <v>52</v>
      </c>
      <c r="AH34" s="260"/>
      <c r="AI34" s="186" t="str">
        <f t="shared" si="8"/>
        <v/>
      </c>
      <c r="AJ34" s="260"/>
      <c r="AK34" s="186" t="str">
        <f t="shared" si="9"/>
        <v/>
      </c>
      <c r="AL34" s="260"/>
      <c r="AM34" s="261"/>
      <c r="AN34" s="231"/>
      <c r="AO34" s="4" t="str">
        <f t="shared" si="10"/>
        <v/>
      </c>
      <c r="AP34" s="231"/>
      <c r="AQ34" s="4" t="str">
        <f t="shared" si="11"/>
        <v/>
      </c>
      <c r="AR34" s="231"/>
      <c r="AS34" s="235"/>
      <c r="AT34" s="231"/>
      <c r="AU34" s="4" t="str">
        <f t="shared" si="12"/>
        <v/>
      </c>
      <c r="AV34" s="231"/>
      <c r="AW34" s="4" t="str">
        <f t="shared" si="13"/>
        <v/>
      </c>
      <c r="AX34" s="231"/>
      <c r="AY34" s="233"/>
      <c r="AZ34" s="5" t="str">
        <f t="shared" si="29"/>
        <v/>
      </c>
      <c r="BA34" s="4" t="str">
        <f t="shared" si="30"/>
        <v/>
      </c>
      <c r="BB34" s="6">
        <f t="shared" si="31"/>
        <v>1</v>
      </c>
      <c r="BC34" s="4">
        <f t="shared" si="32"/>
        <v>15</v>
      </c>
      <c r="BD34" s="6">
        <f t="shared" si="24"/>
        <v>3</v>
      </c>
      <c r="BE34" s="7">
        <f t="shared" si="19"/>
        <v>1</v>
      </c>
    </row>
    <row r="35" spans="1:57" s="224" customFormat="1" ht="15.75" customHeight="1" x14ac:dyDescent="0.25">
      <c r="A35" s="237" t="s">
        <v>426</v>
      </c>
      <c r="B35" s="55" t="s">
        <v>17</v>
      </c>
      <c r="C35" s="267" t="s">
        <v>347</v>
      </c>
      <c r="D35" s="231"/>
      <c r="E35" s="4" t="str">
        <f t="shared" si="27"/>
        <v/>
      </c>
      <c r="F35" s="231"/>
      <c r="G35" s="4" t="str">
        <f t="shared" si="28"/>
        <v/>
      </c>
      <c r="H35" s="231"/>
      <c r="I35" s="235"/>
      <c r="J35" s="231"/>
      <c r="K35" s="4" t="str">
        <f t="shared" si="33"/>
        <v/>
      </c>
      <c r="L35" s="231"/>
      <c r="M35" s="4" t="str">
        <f t="shared" si="34"/>
        <v/>
      </c>
      <c r="N35" s="231"/>
      <c r="O35" s="235"/>
      <c r="P35" s="231"/>
      <c r="Q35" s="4" t="str">
        <f t="shared" si="2"/>
        <v/>
      </c>
      <c r="R35" s="231"/>
      <c r="S35" s="4" t="str">
        <f t="shared" si="3"/>
        <v/>
      </c>
      <c r="T35" s="231"/>
      <c r="U35" s="235"/>
      <c r="V35" s="231"/>
      <c r="W35" s="4" t="str">
        <f t="shared" si="4"/>
        <v/>
      </c>
      <c r="X35" s="231"/>
      <c r="Y35" s="4" t="str">
        <f t="shared" si="5"/>
        <v/>
      </c>
      <c r="Z35" s="231"/>
      <c r="AA35" s="235"/>
      <c r="AB35" s="231"/>
      <c r="AC35" s="4" t="str">
        <f t="shared" si="6"/>
        <v/>
      </c>
      <c r="AD35" s="231"/>
      <c r="AE35" s="4" t="str">
        <f t="shared" si="7"/>
        <v/>
      </c>
      <c r="AF35" s="231"/>
      <c r="AG35" s="235"/>
      <c r="AH35" s="231"/>
      <c r="AI35" s="4" t="str">
        <f t="shared" si="8"/>
        <v/>
      </c>
      <c r="AJ35" s="231">
        <v>1</v>
      </c>
      <c r="AK35" s="4">
        <f t="shared" si="9"/>
        <v>15</v>
      </c>
      <c r="AL35" s="231">
        <v>2</v>
      </c>
      <c r="AM35" s="235" t="s">
        <v>52</v>
      </c>
      <c r="AN35" s="231"/>
      <c r="AO35" s="4" t="str">
        <f t="shared" si="10"/>
        <v/>
      </c>
      <c r="AP35" s="231"/>
      <c r="AQ35" s="4" t="str">
        <f t="shared" si="11"/>
        <v/>
      </c>
      <c r="AR35" s="231"/>
      <c r="AS35" s="235"/>
      <c r="AT35" s="231"/>
      <c r="AU35" s="4" t="str">
        <f t="shared" si="12"/>
        <v/>
      </c>
      <c r="AV35" s="231"/>
      <c r="AW35" s="4" t="str">
        <f t="shared" si="13"/>
        <v/>
      </c>
      <c r="AX35" s="231"/>
      <c r="AY35" s="233"/>
      <c r="AZ35" s="5" t="str">
        <f t="shared" si="29"/>
        <v/>
      </c>
      <c r="BA35" s="4" t="str">
        <f t="shared" si="30"/>
        <v/>
      </c>
      <c r="BB35" s="6">
        <f t="shared" si="31"/>
        <v>1</v>
      </c>
      <c r="BC35" s="4">
        <f t="shared" si="32"/>
        <v>15</v>
      </c>
      <c r="BD35" s="6">
        <f t="shared" si="24"/>
        <v>2</v>
      </c>
      <c r="BE35" s="7">
        <f t="shared" si="19"/>
        <v>1</v>
      </c>
    </row>
    <row r="36" spans="1:57" s="224" customFormat="1" ht="15.75" customHeight="1" x14ac:dyDescent="0.25">
      <c r="A36" s="237" t="s">
        <v>427</v>
      </c>
      <c r="B36" s="55" t="s">
        <v>17</v>
      </c>
      <c r="C36" s="267" t="s">
        <v>428</v>
      </c>
      <c r="D36" s="231"/>
      <c r="E36" s="4" t="str">
        <f t="shared" si="27"/>
        <v/>
      </c>
      <c r="F36" s="231"/>
      <c r="G36" s="4" t="str">
        <f t="shared" si="28"/>
        <v/>
      </c>
      <c r="H36" s="231"/>
      <c r="I36" s="235"/>
      <c r="J36" s="231"/>
      <c r="K36" s="4" t="str">
        <f t="shared" si="33"/>
        <v/>
      </c>
      <c r="L36" s="231"/>
      <c r="M36" s="4" t="str">
        <f t="shared" si="34"/>
        <v/>
      </c>
      <c r="N36" s="231"/>
      <c r="O36" s="235"/>
      <c r="P36" s="231"/>
      <c r="Q36" s="4" t="str">
        <f t="shared" si="2"/>
        <v/>
      </c>
      <c r="R36" s="231"/>
      <c r="S36" s="4" t="str">
        <f t="shared" si="3"/>
        <v/>
      </c>
      <c r="T36" s="231"/>
      <c r="U36" s="235"/>
      <c r="V36" s="231"/>
      <c r="W36" s="4" t="str">
        <f t="shared" si="4"/>
        <v/>
      </c>
      <c r="X36" s="231"/>
      <c r="Y36" s="4" t="str">
        <f t="shared" si="5"/>
        <v/>
      </c>
      <c r="Z36" s="231"/>
      <c r="AA36" s="235"/>
      <c r="AB36" s="231"/>
      <c r="AC36" s="4" t="str">
        <f t="shared" si="6"/>
        <v/>
      </c>
      <c r="AD36" s="231"/>
      <c r="AE36" s="4" t="str">
        <f t="shared" si="7"/>
        <v/>
      </c>
      <c r="AF36" s="231"/>
      <c r="AG36" s="235"/>
      <c r="AH36" s="231"/>
      <c r="AI36" s="4" t="str">
        <f t="shared" si="8"/>
        <v/>
      </c>
      <c r="AJ36" s="231"/>
      <c r="AK36" s="4" t="str">
        <f t="shared" si="9"/>
        <v/>
      </c>
      <c r="AL36" s="231"/>
      <c r="AM36" s="235"/>
      <c r="AN36" s="231"/>
      <c r="AO36" s="4" t="str">
        <f t="shared" si="10"/>
        <v/>
      </c>
      <c r="AP36" s="231"/>
      <c r="AQ36" s="4" t="str">
        <f t="shared" si="11"/>
        <v/>
      </c>
      <c r="AR36" s="231"/>
      <c r="AS36" s="235"/>
      <c r="AT36" s="231"/>
      <c r="AU36" s="4" t="str">
        <f t="shared" si="12"/>
        <v/>
      </c>
      <c r="AV36" s="231">
        <v>1</v>
      </c>
      <c r="AW36" s="4">
        <f t="shared" si="13"/>
        <v>15</v>
      </c>
      <c r="AX36" s="231">
        <v>2</v>
      </c>
      <c r="AY36" s="233" t="s">
        <v>52</v>
      </c>
      <c r="AZ36" s="5" t="str">
        <f t="shared" si="29"/>
        <v/>
      </c>
      <c r="BA36" s="4" t="str">
        <f t="shared" si="30"/>
        <v/>
      </c>
      <c r="BB36" s="6">
        <f t="shared" si="31"/>
        <v>1</v>
      </c>
      <c r="BC36" s="4">
        <f t="shared" si="32"/>
        <v>15</v>
      </c>
      <c r="BD36" s="6">
        <f t="shared" si="24"/>
        <v>2</v>
      </c>
      <c r="BE36" s="7">
        <f t="shared" si="19"/>
        <v>1</v>
      </c>
    </row>
    <row r="37" spans="1:57" ht="15.75" customHeight="1" x14ac:dyDescent="0.3">
      <c r="A37" s="226"/>
      <c r="B37" s="55" t="s">
        <v>215</v>
      </c>
      <c r="C37" s="262"/>
      <c r="D37" s="357"/>
      <c r="E37" s="123" t="str">
        <f t="shared" si="27"/>
        <v/>
      </c>
      <c r="F37" s="358"/>
      <c r="G37" s="123" t="str">
        <f t="shared" si="28"/>
        <v/>
      </c>
      <c r="H37" s="359"/>
      <c r="I37" s="360"/>
      <c r="J37" s="357"/>
      <c r="K37" s="123" t="str">
        <f t="shared" si="22"/>
        <v/>
      </c>
      <c r="L37" s="358"/>
      <c r="M37" s="123" t="str">
        <f t="shared" si="23"/>
        <v/>
      </c>
      <c r="N37" s="359"/>
      <c r="O37" s="360"/>
      <c r="P37" s="357"/>
      <c r="Q37" s="123" t="str">
        <f t="shared" si="2"/>
        <v/>
      </c>
      <c r="R37" s="358"/>
      <c r="S37" s="123" t="str">
        <f t="shared" si="3"/>
        <v/>
      </c>
      <c r="T37" s="359"/>
      <c r="U37" s="360"/>
      <c r="V37" s="357"/>
      <c r="W37" s="123" t="str">
        <f t="shared" si="4"/>
        <v/>
      </c>
      <c r="X37" s="358"/>
      <c r="Y37" s="123" t="str">
        <f t="shared" si="5"/>
        <v/>
      </c>
      <c r="Z37" s="359"/>
      <c r="AA37" s="360"/>
      <c r="AB37" s="357"/>
      <c r="AC37" s="123" t="str">
        <f t="shared" si="6"/>
        <v/>
      </c>
      <c r="AD37" s="358"/>
      <c r="AE37" s="123" t="str">
        <f t="shared" si="7"/>
        <v/>
      </c>
      <c r="AF37" s="359"/>
      <c r="AG37" s="360"/>
      <c r="AH37" s="357"/>
      <c r="AI37" s="123" t="str">
        <f t="shared" si="8"/>
        <v/>
      </c>
      <c r="AJ37" s="358"/>
      <c r="AK37" s="123" t="str">
        <f t="shared" si="9"/>
        <v/>
      </c>
      <c r="AL37" s="359"/>
      <c r="AM37" s="360"/>
      <c r="AN37" s="357"/>
      <c r="AO37" s="123" t="str">
        <f t="shared" si="10"/>
        <v/>
      </c>
      <c r="AP37" s="358"/>
      <c r="AQ37" s="123" t="str">
        <f t="shared" si="11"/>
        <v/>
      </c>
      <c r="AR37" s="359"/>
      <c r="AS37" s="360"/>
      <c r="AT37" s="357"/>
      <c r="AU37" s="123" t="str">
        <f t="shared" si="12"/>
        <v/>
      </c>
      <c r="AV37" s="358"/>
      <c r="AW37" s="123" t="str">
        <f t="shared" si="13"/>
        <v/>
      </c>
      <c r="AX37" s="359"/>
      <c r="AY37" s="360"/>
      <c r="AZ37" s="5" t="str">
        <f t="shared" si="29"/>
        <v/>
      </c>
      <c r="BA37" s="4" t="str">
        <f t="shared" si="30"/>
        <v/>
      </c>
      <c r="BB37" s="6" t="str">
        <f t="shared" si="31"/>
        <v/>
      </c>
      <c r="BC37" s="4" t="str">
        <f t="shared" si="32"/>
        <v/>
      </c>
      <c r="BD37" s="6" t="str">
        <f t="shared" si="24"/>
        <v/>
      </c>
      <c r="BE37" s="7" t="str">
        <f t="shared" si="19"/>
        <v/>
      </c>
    </row>
    <row r="38" spans="1:57" s="356" customFormat="1" ht="15.75" customHeight="1" thickBot="1" x14ac:dyDescent="0.35">
      <c r="A38" s="8"/>
      <c r="B38" s="9"/>
      <c r="C38" s="185" t="s">
        <v>341</v>
      </c>
      <c r="D38" s="127">
        <f>SUM(D12:D37)</f>
        <v>5</v>
      </c>
      <c r="E38" s="127">
        <f>SUM(E12:E37)</f>
        <v>74</v>
      </c>
      <c r="F38" s="127">
        <f>SUM(F12:F37)</f>
        <v>2</v>
      </c>
      <c r="G38" s="127">
        <f>SUM(G12:G37)</f>
        <v>30</v>
      </c>
      <c r="H38" s="127">
        <f>SUM(H12:H37)</f>
        <v>6</v>
      </c>
      <c r="I38" s="128" t="s">
        <v>25</v>
      </c>
      <c r="J38" s="127">
        <f>SUM(J12:J37)</f>
        <v>3</v>
      </c>
      <c r="K38" s="127">
        <f>SUM(K12:K37)</f>
        <v>49</v>
      </c>
      <c r="L38" s="127">
        <f>SUM(L12:L37)</f>
        <v>3</v>
      </c>
      <c r="M38" s="127">
        <f>SUM(M12:M37)</f>
        <v>41</v>
      </c>
      <c r="N38" s="127">
        <f>SUM(N12:N37)</f>
        <v>6</v>
      </c>
      <c r="O38" s="128" t="s">
        <v>25</v>
      </c>
      <c r="P38" s="127">
        <f>SUM(P12:P37)</f>
        <v>0</v>
      </c>
      <c r="Q38" s="127">
        <f>SUM(Q12:Q37)</f>
        <v>0</v>
      </c>
      <c r="R38" s="127">
        <f>SUM(R12:R37)</f>
        <v>3</v>
      </c>
      <c r="S38" s="127">
        <f>SUM(S12:S37)</f>
        <v>45</v>
      </c>
      <c r="T38" s="127">
        <f>SUM(T12:T37)</f>
        <v>4</v>
      </c>
      <c r="U38" s="128" t="s">
        <v>25</v>
      </c>
      <c r="V38" s="127">
        <f>SUM(V12:V37)</f>
        <v>0</v>
      </c>
      <c r="W38" s="127">
        <f>SUM(W12:W37)</f>
        <v>0</v>
      </c>
      <c r="X38" s="127">
        <f>SUM(X12:X37)</f>
        <v>1</v>
      </c>
      <c r="Y38" s="127">
        <f>SUM(Y12:Y37)</f>
        <v>15</v>
      </c>
      <c r="Z38" s="127">
        <f>SUM(Z12:Z37)</f>
        <v>3</v>
      </c>
      <c r="AA38" s="128" t="s">
        <v>25</v>
      </c>
      <c r="AB38" s="127">
        <f>SUM(AB12:AB37)</f>
        <v>1</v>
      </c>
      <c r="AC38" s="127">
        <f>SUM(AC12:AC37)</f>
        <v>15</v>
      </c>
      <c r="AD38" s="127">
        <f>SUM(AD12:AD37)</f>
        <v>2</v>
      </c>
      <c r="AE38" s="127">
        <f>SUM(AE12:AE37)</f>
        <v>30</v>
      </c>
      <c r="AF38" s="127">
        <f>SUM(AF12:AF37)</f>
        <v>7</v>
      </c>
      <c r="AG38" s="128" t="s">
        <v>25</v>
      </c>
      <c r="AH38" s="127">
        <f>SUM(AH12:AH37)</f>
        <v>1</v>
      </c>
      <c r="AI38" s="127">
        <f>SUM(AI12:AI37)</f>
        <v>15</v>
      </c>
      <c r="AJ38" s="127">
        <f>SUM(AJ12:AJ37)</f>
        <v>5</v>
      </c>
      <c r="AK38" s="127">
        <f>SUM(AK12:AK37)</f>
        <v>75</v>
      </c>
      <c r="AL38" s="127">
        <f>SUM(AL12:AL37)</f>
        <v>7</v>
      </c>
      <c r="AM38" s="128" t="s">
        <v>25</v>
      </c>
      <c r="AN38" s="127">
        <f>SUM(AN12:AN37)</f>
        <v>3</v>
      </c>
      <c r="AO38" s="127">
        <f>SUM(AO12:AO37)</f>
        <v>45</v>
      </c>
      <c r="AP38" s="127">
        <f>SUM(AP12:AP37)</f>
        <v>7</v>
      </c>
      <c r="AQ38" s="127">
        <f>SUM(AQ12:AQ37)</f>
        <v>105</v>
      </c>
      <c r="AR38" s="127">
        <f>SUM(AR12:AR37)</f>
        <v>10</v>
      </c>
      <c r="AS38" s="128" t="s">
        <v>25</v>
      </c>
      <c r="AT38" s="127">
        <f>SUM(AT12:AT37)</f>
        <v>4</v>
      </c>
      <c r="AU38" s="127">
        <f>SUM(AU12:AU37)</f>
        <v>60</v>
      </c>
      <c r="AV38" s="127">
        <f>SUM(AV12:AV37)</f>
        <v>6</v>
      </c>
      <c r="AW38" s="127">
        <f>SUM(AW12:AW37)</f>
        <v>90</v>
      </c>
      <c r="AX38" s="127">
        <f>SUM(AX12:AX37)</f>
        <v>12</v>
      </c>
      <c r="AY38" s="128" t="s">
        <v>25</v>
      </c>
      <c r="AZ38" s="127">
        <f t="shared" ref="AZ38:BE38" si="35">SUM(AZ12:AZ37)</f>
        <v>17</v>
      </c>
      <c r="BA38" s="127">
        <f t="shared" si="35"/>
        <v>255</v>
      </c>
      <c r="BB38" s="127">
        <f t="shared" si="35"/>
        <v>29</v>
      </c>
      <c r="BC38" s="127">
        <f t="shared" si="35"/>
        <v>435</v>
      </c>
      <c r="BD38" s="127">
        <f t="shared" si="35"/>
        <v>55</v>
      </c>
      <c r="BE38" s="127">
        <f t="shared" si="35"/>
        <v>46</v>
      </c>
    </row>
    <row r="39" spans="1:57" s="356" customFormat="1" ht="15.75" customHeight="1" thickBot="1" x14ac:dyDescent="0.35">
      <c r="A39" s="183"/>
      <c r="B39" s="184"/>
      <c r="C39" s="111" t="s">
        <v>245</v>
      </c>
      <c r="D39" s="112">
        <f>D10+D38</f>
        <v>14</v>
      </c>
      <c r="E39" s="112">
        <f>E10+E38</f>
        <v>210</v>
      </c>
      <c r="F39" s="112">
        <f>F10+F38</f>
        <v>22</v>
      </c>
      <c r="G39" s="112">
        <f>G10+G38</f>
        <v>321</v>
      </c>
      <c r="H39" s="112">
        <f>H10+H38</f>
        <v>28</v>
      </c>
      <c r="I39" s="129" t="s">
        <v>25</v>
      </c>
      <c r="J39" s="112">
        <f>J10+J38</f>
        <v>15</v>
      </c>
      <c r="K39" s="112">
        <f>K10+K38</f>
        <v>233</v>
      </c>
      <c r="L39" s="112">
        <f>L10+L38</f>
        <v>12</v>
      </c>
      <c r="M39" s="112">
        <f>M10+M38</f>
        <v>172</v>
      </c>
      <c r="N39" s="112">
        <f>N10+N38</f>
        <v>27</v>
      </c>
      <c r="O39" s="129" t="s">
        <v>25</v>
      </c>
      <c r="P39" s="112">
        <f>P10+P38</f>
        <v>11</v>
      </c>
      <c r="Q39" s="112">
        <f>Q10+Q38</f>
        <v>164</v>
      </c>
      <c r="R39" s="112">
        <f>R10+R38</f>
        <v>20</v>
      </c>
      <c r="S39" s="112">
        <f>S10+S38</f>
        <v>256</v>
      </c>
      <c r="T39" s="112">
        <f>T10+T38</f>
        <v>27</v>
      </c>
      <c r="U39" s="129" t="s">
        <v>25</v>
      </c>
      <c r="V39" s="112">
        <f>V10+V38</f>
        <v>8</v>
      </c>
      <c r="W39" s="112">
        <f>W10+W38</f>
        <v>124</v>
      </c>
      <c r="X39" s="112">
        <f>X10+X38</f>
        <v>15</v>
      </c>
      <c r="Y39" s="112">
        <f>Y10+Y38</f>
        <v>221</v>
      </c>
      <c r="Z39" s="112">
        <f>Z10+Z38</f>
        <v>26</v>
      </c>
      <c r="AA39" s="129" t="s">
        <v>25</v>
      </c>
      <c r="AB39" s="112">
        <f>AB10+AB38</f>
        <v>8</v>
      </c>
      <c r="AC39" s="112">
        <f>AC10+AC38</f>
        <v>124</v>
      </c>
      <c r="AD39" s="112">
        <f>AD10+AD38</f>
        <v>15</v>
      </c>
      <c r="AE39" s="112">
        <f>AE10+AE38</f>
        <v>221</v>
      </c>
      <c r="AF39" s="112">
        <f>AF10+AF38</f>
        <v>31</v>
      </c>
      <c r="AG39" s="129" t="s">
        <v>25</v>
      </c>
      <c r="AH39" s="112">
        <f>AH10+AH38</f>
        <v>10</v>
      </c>
      <c r="AI39" s="112">
        <f>AI10+AI38</f>
        <v>155</v>
      </c>
      <c r="AJ39" s="112">
        <f>AJ10+AJ38</f>
        <v>20</v>
      </c>
      <c r="AK39" s="112">
        <f>AK10+AK38</f>
        <v>295</v>
      </c>
      <c r="AL39" s="112">
        <f>AL10+AL38</f>
        <v>32</v>
      </c>
      <c r="AM39" s="129" t="s">
        <v>25</v>
      </c>
      <c r="AN39" s="112">
        <f>AN10+AN38</f>
        <v>8</v>
      </c>
      <c r="AO39" s="112">
        <f>AO10+AO38</f>
        <v>120</v>
      </c>
      <c r="AP39" s="112">
        <f>AP10+AP38</f>
        <v>18</v>
      </c>
      <c r="AQ39" s="112">
        <f>AQ10+AQ38</f>
        <v>270</v>
      </c>
      <c r="AR39" s="112">
        <f>AR10+AR38</f>
        <v>32</v>
      </c>
      <c r="AS39" s="129" t="s">
        <v>25</v>
      </c>
      <c r="AT39" s="112">
        <f>AT10+AT38</f>
        <v>7</v>
      </c>
      <c r="AU39" s="112">
        <f>AU10+AU38</f>
        <v>105</v>
      </c>
      <c r="AV39" s="112">
        <f>AV10+AV38</f>
        <v>16</v>
      </c>
      <c r="AW39" s="112">
        <f>AW10+AW38</f>
        <v>240</v>
      </c>
      <c r="AX39" s="112">
        <f>AX10+AX38</f>
        <v>32</v>
      </c>
      <c r="AY39" s="129" t="s">
        <v>25</v>
      </c>
      <c r="AZ39" s="130">
        <f t="shared" ref="AZ39:BE39" si="36">AZ10+AZ38</f>
        <v>80</v>
      </c>
      <c r="BA39" s="130">
        <f t="shared" si="36"/>
        <v>1200</v>
      </c>
      <c r="BB39" s="130">
        <f t="shared" si="36"/>
        <v>140</v>
      </c>
      <c r="BC39" s="130">
        <f t="shared" si="36"/>
        <v>2100</v>
      </c>
      <c r="BD39" s="130">
        <f t="shared" si="36"/>
        <v>235</v>
      </c>
      <c r="BE39" s="130">
        <f t="shared" si="36"/>
        <v>221</v>
      </c>
    </row>
    <row r="40" spans="1:57" ht="15.75" customHeight="1" x14ac:dyDescent="0.3">
      <c r="A40" s="131"/>
      <c r="B40" s="132"/>
      <c r="C40" s="133" t="s">
        <v>24</v>
      </c>
      <c r="D40" s="564"/>
      <c r="E40" s="565"/>
      <c r="F40" s="565"/>
      <c r="G40" s="565"/>
      <c r="H40" s="565"/>
      <c r="I40" s="565"/>
      <c r="J40" s="565"/>
      <c r="K40" s="565"/>
      <c r="L40" s="565"/>
      <c r="M40" s="565"/>
      <c r="N40" s="565"/>
      <c r="O40" s="565"/>
      <c r="P40" s="565"/>
      <c r="Q40" s="565"/>
      <c r="R40" s="565"/>
      <c r="S40" s="565"/>
      <c r="T40" s="565"/>
      <c r="U40" s="565"/>
      <c r="V40" s="565"/>
      <c r="W40" s="565"/>
      <c r="X40" s="565"/>
      <c r="Y40" s="565"/>
      <c r="Z40" s="565"/>
      <c r="AA40" s="565"/>
      <c r="AB40" s="564"/>
      <c r="AC40" s="565"/>
      <c r="AD40" s="565"/>
      <c r="AE40" s="565"/>
      <c r="AF40" s="565"/>
      <c r="AG40" s="565"/>
      <c r="AH40" s="565"/>
      <c r="AI40" s="565"/>
      <c r="AJ40" s="565"/>
      <c r="AK40" s="565"/>
      <c r="AL40" s="565"/>
      <c r="AM40" s="565"/>
      <c r="AN40" s="565"/>
      <c r="AO40" s="565"/>
      <c r="AP40" s="565"/>
      <c r="AQ40" s="565"/>
      <c r="AR40" s="565"/>
      <c r="AS40" s="565"/>
      <c r="AT40" s="565"/>
      <c r="AU40" s="565"/>
      <c r="AV40" s="565"/>
      <c r="AW40" s="565"/>
      <c r="AX40" s="565"/>
      <c r="AY40" s="565"/>
      <c r="AZ40" s="559"/>
      <c r="BA40" s="560"/>
      <c r="BB40" s="560"/>
      <c r="BC40" s="560"/>
      <c r="BD40" s="560"/>
      <c r="BE40" s="561"/>
    </row>
    <row r="41" spans="1:57" s="281" customFormat="1" ht="15.75" customHeight="1" x14ac:dyDescent="0.25">
      <c r="A41" s="226" t="s">
        <v>212</v>
      </c>
      <c r="B41" s="55" t="s">
        <v>17</v>
      </c>
      <c r="C41" s="227" t="s">
        <v>216</v>
      </c>
      <c r="D41" s="277"/>
      <c r="E41" s="4" t="str">
        <f t="shared" ref="E41:E45" si="37">IF(D41*15=0,"",D41*15)</f>
        <v/>
      </c>
      <c r="F41" s="278"/>
      <c r="G41" s="4" t="str">
        <f t="shared" ref="G41:G45" si="38">IF(F41*15=0,"",F41*15)</f>
        <v/>
      </c>
      <c r="H41" s="59" t="s">
        <v>25</v>
      </c>
      <c r="I41" s="279"/>
      <c r="J41" s="277"/>
      <c r="K41" s="4" t="str">
        <f t="shared" ref="K41:K45" si="39">IF(J41*15=0,"",J41*15)</f>
        <v/>
      </c>
      <c r="L41" s="278"/>
      <c r="M41" s="4" t="str">
        <f t="shared" ref="M41:M45" si="40">IF(L41*15=0,"",L41*15)</f>
        <v/>
      </c>
      <c r="N41" s="59" t="s">
        <v>25</v>
      </c>
      <c r="O41" s="279"/>
      <c r="P41" s="277"/>
      <c r="Q41" s="4" t="str">
        <f t="shared" ref="Q41:Q45" si="41">IF(P41*15=0,"",P41*15)</f>
        <v/>
      </c>
      <c r="R41" s="278"/>
      <c r="S41" s="4" t="str">
        <f t="shared" ref="S41:S45" si="42">IF(R41*15=0,"",R41*15)</f>
        <v/>
      </c>
      <c r="T41" s="59" t="s">
        <v>25</v>
      </c>
      <c r="U41" s="279"/>
      <c r="V41" s="277"/>
      <c r="W41" s="4" t="str">
        <f t="shared" ref="W41:W45" si="43">IF(V41*15=0,"",V41*15)</f>
        <v/>
      </c>
      <c r="X41" s="278"/>
      <c r="Y41" s="4" t="str">
        <f t="shared" ref="Y41:Y45" si="44">IF(X41*15=0,"",X41*15)</f>
        <v/>
      </c>
      <c r="Z41" s="59" t="s">
        <v>25</v>
      </c>
      <c r="AA41" s="279"/>
      <c r="AB41" s="277"/>
      <c r="AC41" s="4" t="str">
        <f t="shared" ref="AC41:AC45" si="45">IF(AB41*15=0,"",AB41*15)</f>
        <v/>
      </c>
      <c r="AD41" s="278"/>
      <c r="AE41" s="4" t="str">
        <f t="shared" ref="AE41:AE45" si="46">IF(AD41*15=0,"",AD41*15)</f>
        <v/>
      </c>
      <c r="AF41" s="59" t="s">
        <v>25</v>
      </c>
      <c r="AG41" s="279"/>
      <c r="AH41" s="277"/>
      <c r="AI41" s="4" t="str">
        <f t="shared" ref="AI41:AI45" si="47">IF(AH41*15=0,"",AH41*15)</f>
        <v/>
      </c>
      <c r="AJ41" s="278"/>
      <c r="AK41" s="4" t="str">
        <f t="shared" ref="AK41:AK45" si="48">IF(AJ41*15=0,"",AJ41*15)</f>
        <v/>
      </c>
      <c r="AL41" s="59" t="s">
        <v>25</v>
      </c>
      <c r="AM41" s="279"/>
      <c r="AN41" s="277"/>
      <c r="AO41" s="4" t="str">
        <f t="shared" ref="AO41:AO45" si="49">IF(AN41*15=0,"",AN41*15)</f>
        <v/>
      </c>
      <c r="AP41" s="278"/>
      <c r="AQ41" s="4" t="str">
        <f t="shared" ref="AQ41:AQ45" si="50">IF(AP41*15=0,"",AP41*15)</f>
        <v/>
      </c>
      <c r="AR41" s="59" t="s">
        <v>25</v>
      </c>
      <c r="AS41" s="279"/>
      <c r="AT41" s="277"/>
      <c r="AU41" s="4" t="str">
        <f t="shared" ref="AU41:AU45" si="51">IF(AT41*15=0,"",AT41*15)</f>
        <v/>
      </c>
      <c r="AV41" s="278"/>
      <c r="AW41" s="4" t="str">
        <f t="shared" ref="AW41:AW45" si="52">IF(AV41*15=0,"",AV41*15)</f>
        <v/>
      </c>
      <c r="AX41" s="59" t="s">
        <v>25</v>
      </c>
      <c r="AY41" s="231" t="s">
        <v>221</v>
      </c>
      <c r="AZ41" s="5" t="str">
        <f t="shared" ref="AZ41:AZ43" si="53">IF(D41+J41+P41+V41+AB41+AH41+AN41+AT41=0,"",D41+J41+P41+V41+AB41+AH41+AN41+AT41)</f>
        <v/>
      </c>
      <c r="BA41" s="18" t="str">
        <f t="shared" ref="BA41:BA43" si="54">IF((P41+V41+AB41+AH41+AN41+AT41)*15=0,"",(P41+V41+AB41+AH41+AN41+AT41)*15)</f>
        <v/>
      </c>
      <c r="BB41" s="6" t="str">
        <f t="shared" ref="BB41:BB43" si="55">IF(F41+L41+R41+X41+AD41+AJ41+AP41+AV41=0,"",F41+L41+R41+X41+AD41+AJ41+AP41+AV41)</f>
        <v/>
      </c>
      <c r="BC41" s="4" t="str">
        <f t="shared" ref="BC41" si="56">IF((L41+F41+R41+X41+AD41+AJ41+AP41+AV41)*15=0,"",(L41+F41+R41+X41+AD41+AJ41+AP41+AV41)*15)</f>
        <v/>
      </c>
      <c r="BD41" s="59" t="s">
        <v>25</v>
      </c>
      <c r="BE41" s="7" t="str">
        <f t="shared" ref="BE41:BE43" si="57">IF(D41+F41+L41+J41+P41+R41+V41+X41+AB41+AD41+AH41+AJ41+AN41+AP41+AT41+AV41=0,"",D41+F41+L41+J41+P41+R41+V41+X41+AB41+AD41+AH41+AJ41+AN41+AP41+AT41+AV41)</f>
        <v/>
      </c>
    </row>
    <row r="42" spans="1:57" s="281" customFormat="1" ht="15.75" customHeight="1" x14ac:dyDescent="0.25">
      <c r="A42" s="237" t="s">
        <v>213</v>
      </c>
      <c r="B42" s="55" t="s">
        <v>17</v>
      </c>
      <c r="C42" s="263" t="s">
        <v>217</v>
      </c>
      <c r="D42" s="277"/>
      <c r="E42" s="4" t="str">
        <f t="shared" si="37"/>
        <v/>
      </c>
      <c r="F42" s="278"/>
      <c r="G42" s="4" t="str">
        <f t="shared" si="38"/>
        <v/>
      </c>
      <c r="H42" s="59" t="s">
        <v>25</v>
      </c>
      <c r="I42" s="279"/>
      <c r="J42" s="277"/>
      <c r="K42" s="4" t="str">
        <f t="shared" si="39"/>
        <v/>
      </c>
      <c r="L42" s="278"/>
      <c r="M42" s="4" t="str">
        <f t="shared" si="40"/>
        <v/>
      </c>
      <c r="N42" s="59" t="s">
        <v>25</v>
      </c>
      <c r="O42" s="279"/>
      <c r="P42" s="277"/>
      <c r="Q42" s="4" t="str">
        <f t="shared" si="41"/>
        <v/>
      </c>
      <c r="R42" s="278"/>
      <c r="S42" s="4" t="str">
        <f t="shared" si="42"/>
        <v/>
      </c>
      <c r="T42" s="59" t="s">
        <v>25</v>
      </c>
      <c r="U42" s="279"/>
      <c r="V42" s="277"/>
      <c r="W42" s="4" t="str">
        <f t="shared" si="43"/>
        <v/>
      </c>
      <c r="X42" s="278"/>
      <c r="Y42" s="4" t="str">
        <f t="shared" si="44"/>
        <v/>
      </c>
      <c r="Z42" s="59" t="s">
        <v>25</v>
      </c>
      <c r="AA42" s="279"/>
      <c r="AB42" s="277"/>
      <c r="AC42" s="4" t="str">
        <f t="shared" si="45"/>
        <v/>
      </c>
      <c r="AD42" s="278"/>
      <c r="AE42" s="4" t="str">
        <f t="shared" si="46"/>
        <v/>
      </c>
      <c r="AF42" s="59" t="s">
        <v>25</v>
      </c>
      <c r="AG42" s="279"/>
      <c r="AH42" s="277"/>
      <c r="AI42" s="4" t="str">
        <f t="shared" si="47"/>
        <v/>
      </c>
      <c r="AJ42" s="278"/>
      <c r="AK42" s="4" t="str">
        <f t="shared" si="48"/>
        <v/>
      </c>
      <c r="AL42" s="59" t="s">
        <v>25</v>
      </c>
      <c r="AM42" s="279"/>
      <c r="AN42" s="277"/>
      <c r="AO42" s="4" t="str">
        <f t="shared" si="49"/>
        <v/>
      </c>
      <c r="AP42" s="278"/>
      <c r="AQ42" s="4" t="str">
        <f t="shared" si="50"/>
        <v/>
      </c>
      <c r="AR42" s="59" t="s">
        <v>25</v>
      </c>
      <c r="AS42" s="279"/>
      <c r="AT42" s="277"/>
      <c r="AU42" s="4" t="str">
        <f t="shared" si="51"/>
        <v/>
      </c>
      <c r="AV42" s="278"/>
      <c r="AW42" s="4" t="str">
        <f t="shared" si="52"/>
        <v/>
      </c>
      <c r="AX42" s="59" t="s">
        <v>25</v>
      </c>
      <c r="AY42" s="231" t="s">
        <v>221</v>
      </c>
      <c r="AZ42" s="5" t="str">
        <f t="shared" si="53"/>
        <v/>
      </c>
      <c r="BA42" s="18" t="str">
        <f t="shared" si="54"/>
        <v/>
      </c>
      <c r="BB42" s="6" t="str">
        <f t="shared" si="55"/>
        <v/>
      </c>
      <c r="BC42" s="18" t="str">
        <f>IF((R42+X42+AD42+AJ42+AP42+AV42)*15=0,"",(R42+X42+AD42+AJ42+AP42+AV42)*15)</f>
        <v/>
      </c>
      <c r="BD42" s="59" t="s">
        <v>25</v>
      </c>
      <c r="BE42" s="7" t="str">
        <f t="shared" si="57"/>
        <v/>
      </c>
    </row>
    <row r="43" spans="1:57" s="281" customFormat="1" ht="15.75" customHeight="1" thickBot="1" x14ac:dyDescent="0.3">
      <c r="A43" s="282" t="s">
        <v>214</v>
      </c>
      <c r="B43" s="55" t="s">
        <v>17</v>
      </c>
      <c r="C43" s="283" t="s">
        <v>218</v>
      </c>
      <c r="D43" s="277"/>
      <c r="E43" s="4" t="str">
        <f t="shared" si="37"/>
        <v/>
      </c>
      <c r="F43" s="278"/>
      <c r="G43" s="4" t="str">
        <f t="shared" si="38"/>
        <v/>
      </c>
      <c r="H43" s="59" t="s">
        <v>25</v>
      </c>
      <c r="I43" s="279"/>
      <c r="J43" s="277"/>
      <c r="K43" s="4" t="str">
        <f t="shared" si="39"/>
        <v/>
      </c>
      <c r="L43" s="278"/>
      <c r="M43" s="4" t="str">
        <f t="shared" si="40"/>
        <v/>
      </c>
      <c r="N43" s="59" t="s">
        <v>25</v>
      </c>
      <c r="O43" s="279"/>
      <c r="P43" s="277"/>
      <c r="Q43" s="4" t="str">
        <f t="shared" si="41"/>
        <v/>
      </c>
      <c r="R43" s="278"/>
      <c r="S43" s="4" t="str">
        <f t="shared" si="42"/>
        <v/>
      </c>
      <c r="T43" s="59" t="s">
        <v>25</v>
      </c>
      <c r="U43" s="279"/>
      <c r="V43" s="277"/>
      <c r="W43" s="4" t="str">
        <f t="shared" si="43"/>
        <v/>
      </c>
      <c r="X43" s="278"/>
      <c r="Y43" s="4" t="str">
        <f t="shared" si="44"/>
        <v/>
      </c>
      <c r="Z43" s="59" t="s">
        <v>25</v>
      </c>
      <c r="AA43" s="279"/>
      <c r="AB43" s="277"/>
      <c r="AC43" s="4" t="str">
        <f t="shared" si="45"/>
        <v/>
      </c>
      <c r="AD43" s="278"/>
      <c r="AE43" s="4" t="str">
        <f t="shared" si="46"/>
        <v/>
      </c>
      <c r="AF43" s="59" t="s">
        <v>25</v>
      </c>
      <c r="AG43" s="279"/>
      <c r="AH43" s="277"/>
      <c r="AI43" s="4" t="str">
        <f t="shared" si="47"/>
        <v/>
      </c>
      <c r="AJ43" s="278"/>
      <c r="AK43" s="4" t="str">
        <f t="shared" si="48"/>
        <v/>
      </c>
      <c r="AL43" s="59" t="s">
        <v>25</v>
      </c>
      <c r="AM43" s="279"/>
      <c r="AN43" s="277"/>
      <c r="AO43" s="4" t="str">
        <f t="shared" si="49"/>
        <v/>
      </c>
      <c r="AP43" s="278"/>
      <c r="AQ43" s="4" t="str">
        <f t="shared" si="50"/>
        <v/>
      </c>
      <c r="AR43" s="59" t="s">
        <v>25</v>
      </c>
      <c r="AS43" s="279"/>
      <c r="AT43" s="277"/>
      <c r="AU43" s="4" t="str">
        <f t="shared" si="51"/>
        <v/>
      </c>
      <c r="AV43" s="278"/>
      <c r="AW43" s="4" t="str">
        <f t="shared" si="52"/>
        <v/>
      </c>
      <c r="AX43" s="59" t="s">
        <v>25</v>
      </c>
      <c r="AY43" s="231" t="s">
        <v>221</v>
      </c>
      <c r="AZ43" s="5" t="str">
        <f t="shared" si="53"/>
        <v/>
      </c>
      <c r="BA43" s="18" t="str">
        <f t="shared" si="54"/>
        <v/>
      </c>
      <c r="BB43" s="6" t="str">
        <f t="shared" si="55"/>
        <v/>
      </c>
      <c r="BC43" s="4" t="str">
        <f>IF((L43+F43+R43+X43+AD43+AJ43+AP43+AV43)*15=0,"",(L43+F43+R43+X43+AD43+AJ43+AP43+AV43)*15)</f>
        <v/>
      </c>
      <c r="BD43" s="59" t="s">
        <v>25</v>
      </c>
      <c r="BE43" s="7" t="str">
        <f t="shared" si="57"/>
        <v/>
      </c>
    </row>
    <row r="44" spans="1:57" ht="15.75" customHeight="1" thickBot="1" x14ac:dyDescent="0.35">
      <c r="A44" s="134"/>
      <c r="B44" s="135"/>
      <c r="C44" s="136" t="s">
        <v>26</v>
      </c>
      <c r="D44" s="137">
        <f>SUM(D41:D43)</f>
        <v>0</v>
      </c>
      <c r="E44" s="138" t="str">
        <f t="shared" si="37"/>
        <v/>
      </c>
      <c r="F44" s="139">
        <f>SUM(F41:F43)</f>
        <v>0</v>
      </c>
      <c r="G44" s="138" t="str">
        <f t="shared" si="38"/>
        <v/>
      </c>
      <c r="H44" s="140" t="s">
        <v>25</v>
      </c>
      <c r="I44" s="141" t="s">
        <v>25</v>
      </c>
      <c r="J44" s="142">
        <f>SUM(J41:J43)</f>
        <v>0</v>
      </c>
      <c r="K44" s="138" t="str">
        <f t="shared" si="39"/>
        <v/>
      </c>
      <c r="L44" s="139">
        <f>SUM(L41:L43)</f>
        <v>0</v>
      </c>
      <c r="M44" s="138" t="str">
        <f t="shared" si="40"/>
        <v/>
      </c>
      <c r="N44" s="140" t="s">
        <v>25</v>
      </c>
      <c r="O44" s="141" t="s">
        <v>25</v>
      </c>
      <c r="P44" s="137">
        <f>SUM(P41:P43)</f>
        <v>0</v>
      </c>
      <c r="Q44" s="138" t="str">
        <f t="shared" si="41"/>
        <v/>
      </c>
      <c r="R44" s="139">
        <f>SUM(R41:R43)</f>
        <v>0</v>
      </c>
      <c r="S44" s="138" t="str">
        <f t="shared" si="42"/>
        <v/>
      </c>
      <c r="T44" s="143" t="s">
        <v>25</v>
      </c>
      <c r="U44" s="141" t="s">
        <v>25</v>
      </c>
      <c r="V44" s="142">
        <f>SUM(V41:V43)</f>
        <v>0</v>
      </c>
      <c r="W44" s="138" t="str">
        <f t="shared" si="43"/>
        <v/>
      </c>
      <c r="X44" s="139">
        <f>SUM(X41:X43)</f>
        <v>0</v>
      </c>
      <c r="Y44" s="138" t="str">
        <f t="shared" si="44"/>
        <v/>
      </c>
      <c r="Z44" s="140" t="s">
        <v>25</v>
      </c>
      <c r="AA44" s="141" t="s">
        <v>25</v>
      </c>
      <c r="AB44" s="137">
        <f>SUM(AB41:AB43)</f>
        <v>0</v>
      </c>
      <c r="AC44" s="138" t="str">
        <f t="shared" si="45"/>
        <v/>
      </c>
      <c r="AD44" s="139">
        <f>SUM(AD41:AD43)</f>
        <v>0</v>
      </c>
      <c r="AE44" s="138" t="str">
        <f t="shared" si="46"/>
        <v/>
      </c>
      <c r="AF44" s="140" t="s">
        <v>25</v>
      </c>
      <c r="AG44" s="141" t="s">
        <v>25</v>
      </c>
      <c r="AH44" s="142">
        <f>SUM(AH41:AH43)</f>
        <v>0</v>
      </c>
      <c r="AI44" s="138" t="str">
        <f t="shared" si="47"/>
        <v/>
      </c>
      <c r="AJ44" s="139">
        <f>SUM(AJ41:AJ43)</f>
        <v>0</v>
      </c>
      <c r="AK44" s="138" t="str">
        <f t="shared" si="48"/>
        <v/>
      </c>
      <c r="AL44" s="140" t="s">
        <v>25</v>
      </c>
      <c r="AM44" s="141" t="s">
        <v>25</v>
      </c>
      <c r="AN44" s="137">
        <f>SUM(AN41:AN43)</f>
        <v>0</v>
      </c>
      <c r="AO44" s="138" t="str">
        <f t="shared" si="49"/>
        <v/>
      </c>
      <c r="AP44" s="139">
        <f>SUM(AP41:AP43)</f>
        <v>0</v>
      </c>
      <c r="AQ44" s="138" t="str">
        <f t="shared" si="50"/>
        <v/>
      </c>
      <c r="AR44" s="143" t="s">
        <v>25</v>
      </c>
      <c r="AS44" s="141" t="s">
        <v>25</v>
      </c>
      <c r="AT44" s="142">
        <f>SUM(AT41:AT43)</f>
        <v>0</v>
      </c>
      <c r="AU44" s="138" t="str">
        <f t="shared" si="51"/>
        <v/>
      </c>
      <c r="AV44" s="139">
        <f>SUM(AV41:AV43)</f>
        <v>0</v>
      </c>
      <c r="AW44" s="138" t="str">
        <f t="shared" si="52"/>
        <v/>
      </c>
      <c r="AX44" s="140" t="s">
        <v>25</v>
      </c>
      <c r="AY44" s="141" t="s">
        <v>25</v>
      </c>
      <c r="AZ44" s="144" t="str">
        <f>IF(D44+J44+P44+V44=0,"",D44+J44+P44+V44)</f>
        <v/>
      </c>
      <c r="BA44" s="145" t="str">
        <f>IF((D44+J44+P44+V44)*15=0,"",(D44+J44+P44+V44)*15)</f>
        <v/>
      </c>
      <c r="BB44" s="146" t="str">
        <f>IF(F44+L44+R44+X44=0,"",F44+L44+R44+X44)</f>
        <v/>
      </c>
      <c r="BC44" s="145" t="str">
        <f>IF((F44+L44+R44+X44)*15=0,"",(F44+L44+R44+X44)*15)</f>
        <v/>
      </c>
      <c r="BD44" s="140" t="s">
        <v>25</v>
      </c>
      <c r="BE44" s="147" t="s">
        <v>244</v>
      </c>
    </row>
    <row r="45" spans="1:57" ht="15.75" customHeight="1" thickBot="1" x14ac:dyDescent="0.35">
      <c r="A45" s="148"/>
      <c r="B45" s="149"/>
      <c r="C45" s="150" t="s">
        <v>246</v>
      </c>
      <c r="D45" s="151">
        <f>D39+D44</f>
        <v>14</v>
      </c>
      <c r="E45" s="152">
        <f t="shared" si="37"/>
        <v>210</v>
      </c>
      <c r="F45" s="153">
        <f>F39+F44</f>
        <v>22</v>
      </c>
      <c r="G45" s="152">
        <f t="shared" si="38"/>
        <v>330</v>
      </c>
      <c r="H45" s="154" t="s">
        <v>25</v>
      </c>
      <c r="I45" s="155" t="s">
        <v>25</v>
      </c>
      <c r="J45" s="156">
        <f>J39+J44</f>
        <v>15</v>
      </c>
      <c r="K45" s="152">
        <f t="shared" si="39"/>
        <v>225</v>
      </c>
      <c r="L45" s="153">
        <f>L39+L44</f>
        <v>12</v>
      </c>
      <c r="M45" s="152">
        <f t="shared" si="40"/>
        <v>180</v>
      </c>
      <c r="N45" s="154" t="s">
        <v>25</v>
      </c>
      <c r="O45" s="155" t="s">
        <v>25</v>
      </c>
      <c r="P45" s="151">
        <f>P39+P44</f>
        <v>11</v>
      </c>
      <c r="Q45" s="152">
        <f t="shared" si="41"/>
        <v>165</v>
      </c>
      <c r="R45" s="153">
        <f>R39+R44</f>
        <v>20</v>
      </c>
      <c r="S45" s="152">
        <f t="shared" si="42"/>
        <v>300</v>
      </c>
      <c r="T45" s="157" t="s">
        <v>25</v>
      </c>
      <c r="U45" s="155" t="s">
        <v>25</v>
      </c>
      <c r="V45" s="156">
        <f>V39+V44</f>
        <v>8</v>
      </c>
      <c r="W45" s="152">
        <f t="shared" si="43"/>
        <v>120</v>
      </c>
      <c r="X45" s="153">
        <f>X39+X44</f>
        <v>15</v>
      </c>
      <c r="Y45" s="152">
        <f t="shared" si="44"/>
        <v>225</v>
      </c>
      <c r="Z45" s="154" t="s">
        <v>25</v>
      </c>
      <c r="AA45" s="155" t="s">
        <v>25</v>
      </c>
      <c r="AB45" s="151">
        <f>AB39+AB44</f>
        <v>8</v>
      </c>
      <c r="AC45" s="152">
        <f t="shared" si="45"/>
        <v>120</v>
      </c>
      <c r="AD45" s="153">
        <f>AD39+AD44</f>
        <v>15</v>
      </c>
      <c r="AE45" s="152">
        <f t="shared" si="46"/>
        <v>225</v>
      </c>
      <c r="AF45" s="154" t="s">
        <v>25</v>
      </c>
      <c r="AG45" s="155" t="s">
        <v>25</v>
      </c>
      <c r="AH45" s="156">
        <f>AH39+AH44</f>
        <v>10</v>
      </c>
      <c r="AI45" s="152">
        <f t="shared" si="47"/>
        <v>150</v>
      </c>
      <c r="AJ45" s="153">
        <f>AJ39+AJ44</f>
        <v>20</v>
      </c>
      <c r="AK45" s="152">
        <f t="shared" si="48"/>
        <v>300</v>
      </c>
      <c r="AL45" s="154" t="s">
        <v>25</v>
      </c>
      <c r="AM45" s="155" t="s">
        <v>25</v>
      </c>
      <c r="AN45" s="151">
        <f>AN39+AN44</f>
        <v>8</v>
      </c>
      <c r="AO45" s="152">
        <f t="shared" si="49"/>
        <v>120</v>
      </c>
      <c r="AP45" s="153">
        <f>AP39+AP44</f>
        <v>18</v>
      </c>
      <c r="AQ45" s="152">
        <f t="shared" si="50"/>
        <v>270</v>
      </c>
      <c r="AR45" s="157" t="s">
        <v>25</v>
      </c>
      <c r="AS45" s="155" t="s">
        <v>25</v>
      </c>
      <c r="AT45" s="156">
        <f>AT39+AT44</f>
        <v>7</v>
      </c>
      <c r="AU45" s="152">
        <f t="shared" si="51"/>
        <v>105</v>
      </c>
      <c r="AV45" s="153">
        <f>AV39+AV44</f>
        <v>16</v>
      </c>
      <c r="AW45" s="152">
        <f t="shared" si="52"/>
        <v>240</v>
      </c>
      <c r="AX45" s="154" t="s">
        <v>25</v>
      </c>
      <c r="AY45" s="155" t="s">
        <v>25</v>
      </c>
      <c r="AZ45" s="158">
        <f>IF(D45+J45+P45+V45+AB45+AN45+AT45+AH45=0,"",D45+J45+P45+V45+AB45+AN45+AT45+AH45)</f>
        <v>81</v>
      </c>
      <c r="BA45" s="158">
        <f>IF(E45+K45+Q45+W45+AC45+AO45+AU45+AI45=0,"",E45+K45+Q45+W45+AC45+AO45+AU45+AI45)</f>
        <v>1215</v>
      </c>
      <c r="BB45" s="158">
        <f>IF(F45+L45+R45+X45+AD45+AP45+AV45+AJ45=0,"",F45+L45+R45+X45+AD45+AP45+AV45+AJ45)</f>
        <v>138</v>
      </c>
      <c r="BC45" s="158">
        <f>IF(G45+M45+S45+Y45+AE45+AQ45+AW45+AK45=0,"",G45+M45+S45+Y45+AE45+AQ45+AW45+AK45)</f>
        <v>2070</v>
      </c>
      <c r="BD45" s="154" t="s">
        <v>25</v>
      </c>
      <c r="BE45" s="159" t="s">
        <v>244</v>
      </c>
    </row>
    <row r="46" spans="1:57" ht="15.75" customHeight="1" thickTop="1" thickBot="1" x14ac:dyDescent="0.35">
      <c r="A46" s="160"/>
      <c r="B46" s="161"/>
      <c r="C46" s="162" t="s">
        <v>27</v>
      </c>
      <c r="D46" s="564"/>
      <c r="E46" s="565"/>
      <c r="F46" s="565"/>
      <c r="G46" s="565"/>
      <c r="H46" s="565"/>
      <c r="I46" s="565"/>
      <c r="J46" s="565"/>
      <c r="K46" s="565"/>
      <c r="L46" s="565"/>
      <c r="M46" s="565"/>
      <c r="N46" s="565"/>
      <c r="O46" s="565"/>
      <c r="P46" s="565"/>
      <c r="Q46" s="565"/>
      <c r="R46" s="565"/>
      <c r="S46" s="565"/>
      <c r="T46" s="565"/>
      <c r="U46" s="565"/>
      <c r="V46" s="565"/>
      <c r="W46" s="565"/>
      <c r="X46" s="565"/>
      <c r="Y46" s="565"/>
      <c r="Z46" s="565"/>
      <c r="AA46" s="565"/>
      <c r="AB46" s="564"/>
      <c r="AC46" s="565"/>
      <c r="AD46" s="565"/>
      <c r="AE46" s="565"/>
      <c r="AF46" s="565"/>
      <c r="AG46" s="565"/>
      <c r="AH46" s="565"/>
      <c r="AI46" s="565"/>
      <c r="AJ46" s="565"/>
      <c r="AK46" s="565"/>
      <c r="AL46" s="565"/>
      <c r="AM46" s="565"/>
      <c r="AN46" s="565"/>
      <c r="AO46" s="565"/>
      <c r="AP46" s="565"/>
      <c r="AQ46" s="565"/>
      <c r="AR46" s="565"/>
      <c r="AS46" s="565"/>
      <c r="AT46" s="565"/>
      <c r="AU46" s="565"/>
      <c r="AV46" s="565"/>
      <c r="AW46" s="565"/>
      <c r="AX46" s="565"/>
      <c r="AY46" s="565"/>
      <c r="AZ46" s="559"/>
      <c r="BA46" s="560"/>
      <c r="BB46" s="560"/>
      <c r="BC46" s="560"/>
      <c r="BD46" s="560"/>
      <c r="BE46" s="561"/>
    </row>
    <row r="47" spans="1:57" s="377" customFormat="1" ht="15.75" customHeight="1" x14ac:dyDescent="0.3">
      <c r="A47" s="370"/>
      <c r="B47" s="101"/>
      <c r="C47" s="371"/>
      <c r="D47" s="372"/>
      <c r="E47" s="163" t="str">
        <f>IF(D47*15=0,"",D47*15)</f>
        <v/>
      </c>
      <c r="F47" s="373"/>
      <c r="G47" s="163" t="str">
        <f>IF(F47*15=0,"",F47*15)</f>
        <v/>
      </c>
      <c r="H47" s="373"/>
      <c r="I47" s="374"/>
      <c r="J47" s="375"/>
      <c r="K47" s="163" t="str">
        <f>IF(J47*15=0,"",J47*15)</f>
        <v/>
      </c>
      <c r="L47" s="373"/>
      <c r="M47" s="163" t="str">
        <f>IF(L47*15=0,"",L47*15)</f>
        <v/>
      </c>
      <c r="N47" s="373"/>
      <c r="O47" s="376"/>
      <c r="P47" s="372"/>
      <c r="Q47" s="163" t="str">
        <f>IF(P47*15=0,"",P47*15)</f>
        <v/>
      </c>
      <c r="R47" s="373"/>
      <c r="S47" s="163" t="str">
        <f>IF(R47*15=0,"",R47*15)</f>
        <v/>
      </c>
      <c r="T47" s="373"/>
      <c r="U47" s="374"/>
      <c r="V47" s="375"/>
      <c r="W47" s="163" t="str">
        <f>IF(V47*15=0,"",V47*15)</f>
        <v/>
      </c>
      <c r="X47" s="373"/>
      <c r="Y47" s="163" t="str">
        <f>IF(X47*15=0,"",X47*15)</f>
        <v/>
      </c>
      <c r="Z47" s="373"/>
      <c r="AA47" s="376"/>
      <c r="AB47" s="372"/>
      <c r="AC47" s="163" t="str">
        <f>IF(AB47*15=0,"",AB47*15)</f>
        <v/>
      </c>
      <c r="AD47" s="373"/>
      <c r="AE47" s="163" t="str">
        <f>IF(AD47*15=0,"",AD47*15)</f>
        <v/>
      </c>
      <c r="AF47" s="373"/>
      <c r="AG47" s="374"/>
      <c r="AH47" s="375"/>
      <c r="AI47" s="163" t="str">
        <f>IF(AH47*15=0,"",AH47*15)</f>
        <v/>
      </c>
      <c r="AJ47" s="373"/>
      <c r="AK47" s="163" t="str">
        <f>IF(AJ47*15=0,"",AJ47*15)</f>
        <v/>
      </c>
      <c r="AL47" s="373"/>
      <c r="AM47" s="376"/>
      <c r="AN47" s="372"/>
      <c r="AO47" s="163" t="str">
        <f>IF(AN47*15=0,"",AN47*15)</f>
        <v/>
      </c>
      <c r="AP47" s="373"/>
      <c r="AQ47" s="163" t="str">
        <f>IF(AP47*15=0,"",AP47*15)</f>
        <v/>
      </c>
      <c r="AR47" s="373"/>
      <c r="AS47" s="374"/>
      <c r="AT47" s="375"/>
      <c r="AU47" s="163" t="str">
        <f>IF(AT47*15=0,"",AT47*15)</f>
        <v/>
      </c>
      <c r="AV47" s="373"/>
      <c r="AW47" s="163" t="str">
        <f>IF(AV47*15=0,"",AV47*15)</f>
        <v/>
      </c>
      <c r="AX47" s="373"/>
      <c r="AY47" s="376"/>
      <c r="AZ47" s="124" t="str">
        <f>IF(D47+J47+P47+V47=0,"",D47+J47+P47+V47)</f>
        <v/>
      </c>
      <c r="BA47" s="123" t="str">
        <f>IF((D47+J47+P47+V47)*15=0,"",(D47+J47+P47+V47)*15)</f>
        <v/>
      </c>
      <c r="BB47" s="125" t="str">
        <f>IF(F47+L47+R47+X47=0,"",F47+L47+R47+X47)</f>
        <v/>
      </c>
      <c r="BC47" s="123" t="str">
        <f>IF((F47+L47+R47+X47)*15=0,"",(F47+L47+R47+X47)*15)</f>
        <v/>
      </c>
      <c r="BD47" s="125" t="str">
        <f>IF(H47+N47+T47+Z47=0,"",H47+N47+T47+Z47)</f>
        <v/>
      </c>
      <c r="BE47" s="126" t="s">
        <v>244</v>
      </c>
    </row>
    <row r="48" spans="1:57" s="377" customFormat="1" ht="9.9499999999999993" customHeight="1" x14ac:dyDescent="0.2">
      <c r="A48" s="566"/>
      <c r="B48" s="567"/>
      <c r="C48" s="567"/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567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64"/>
      <c r="BA48" s="165"/>
      <c r="BB48" s="165"/>
      <c r="BC48" s="165"/>
      <c r="BD48" s="165"/>
      <c r="BE48" s="166"/>
    </row>
    <row r="49" spans="1:57" s="377" customFormat="1" ht="15.75" customHeight="1" x14ac:dyDescent="0.25">
      <c r="A49" s="378" t="s">
        <v>132</v>
      </c>
      <c r="B49" s="104" t="s">
        <v>17</v>
      </c>
      <c r="C49" s="200" t="s">
        <v>31</v>
      </c>
      <c r="D49" s="379"/>
      <c r="E49" s="325"/>
      <c r="F49" s="325"/>
      <c r="G49" s="325"/>
      <c r="H49" s="380"/>
      <c r="I49" s="381"/>
      <c r="J49" s="382"/>
      <c r="K49" s="325"/>
      <c r="L49" s="325"/>
      <c r="M49" s="325">
        <v>160</v>
      </c>
      <c r="N49" s="380">
        <v>0</v>
      </c>
      <c r="O49" s="381" t="s">
        <v>51</v>
      </c>
      <c r="P49" s="327"/>
      <c r="Q49" s="325"/>
      <c r="R49" s="325"/>
      <c r="S49" s="325"/>
      <c r="T49" s="380"/>
      <c r="U49" s="380"/>
      <c r="V49" s="380"/>
      <c r="W49" s="325"/>
      <c r="X49" s="325"/>
      <c r="Y49" s="325"/>
      <c r="Z49" s="380"/>
      <c r="AA49" s="381"/>
      <c r="AB49" s="382"/>
      <c r="AC49" s="325"/>
      <c r="AD49" s="325"/>
      <c r="AE49" s="325"/>
      <c r="AF49" s="380"/>
      <c r="AG49" s="380"/>
      <c r="AH49" s="380"/>
      <c r="AI49" s="325"/>
      <c r="AJ49" s="325"/>
      <c r="AK49" s="343"/>
      <c r="AL49" s="344"/>
      <c r="AM49" s="383"/>
      <c r="AN49" s="382"/>
      <c r="AO49" s="325"/>
      <c r="AP49" s="325"/>
      <c r="AQ49" s="325"/>
      <c r="AR49" s="380"/>
      <c r="AS49" s="381"/>
      <c r="AT49" s="382"/>
      <c r="AU49" s="325"/>
      <c r="AV49" s="325"/>
      <c r="AW49" s="278"/>
      <c r="AX49" s="244"/>
      <c r="AY49" s="384"/>
      <c r="AZ49" s="167"/>
      <c r="BA49" s="168"/>
      <c r="BB49" s="168"/>
      <c r="BC49" s="168"/>
      <c r="BD49" s="168"/>
      <c r="BE49" s="169"/>
    </row>
    <row r="50" spans="1:57" s="377" customFormat="1" ht="15.75" customHeight="1" x14ac:dyDescent="0.25">
      <c r="A50" s="385" t="s">
        <v>438</v>
      </c>
      <c r="B50" s="63" t="s">
        <v>17</v>
      </c>
      <c r="C50" s="201" t="s">
        <v>32</v>
      </c>
      <c r="D50" s="386"/>
      <c r="E50" s="325"/>
      <c r="F50" s="325"/>
      <c r="G50" s="325"/>
      <c r="H50" s="380"/>
      <c r="I50" s="258"/>
      <c r="J50" s="382"/>
      <c r="K50" s="325"/>
      <c r="L50" s="325"/>
      <c r="M50" s="325"/>
      <c r="N50" s="380"/>
      <c r="O50" s="258"/>
      <c r="P50" s="327"/>
      <c r="Q50" s="325"/>
      <c r="R50" s="325"/>
      <c r="S50" s="325"/>
      <c r="T50" s="380"/>
      <c r="U50" s="380"/>
      <c r="V50" s="380"/>
      <c r="W50" s="325"/>
      <c r="X50" s="325"/>
      <c r="Y50" s="325">
        <v>160</v>
      </c>
      <c r="Z50" s="380">
        <v>0</v>
      </c>
      <c r="AA50" s="258" t="s">
        <v>51</v>
      </c>
      <c r="AB50" s="382"/>
      <c r="AC50" s="325"/>
      <c r="AD50" s="325"/>
      <c r="AE50" s="325"/>
      <c r="AF50" s="380"/>
      <c r="AG50" s="380"/>
      <c r="AH50" s="380"/>
      <c r="AI50" s="325"/>
      <c r="AJ50" s="325"/>
      <c r="AK50" s="343"/>
      <c r="AL50" s="344"/>
      <c r="AM50" s="387"/>
      <c r="AN50" s="382"/>
      <c r="AO50" s="325"/>
      <c r="AP50" s="325"/>
      <c r="AQ50" s="325"/>
      <c r="AR50" s="380"/>
      <c r="AS50" s="258"/>
      <c r="AT50" s="382"/>
      <c r="AU50" s="325"/>
      <c r="AV50" s="325"/>
      <c r="AW50" s="278"/>
      <c r="AX50" s="244"/>
      <c r="AY50" s="384"/>
      <c r="AZ50" s="167"/>
      <c r="BA50" s="168"/>
      <c r="BB50" s="168"/>
      <c r="BC50" s="168"/>
      <c r="BD50" s="168"/>
      <c r="BE50" s="169"/>
    </row>
    <row r="51" spans="1:57" s="377" customFormat="1" ht="15.75" customHeight="1" x14ac:dyDescent="0.25">
      <c r="A51" s="385" t="s">
        <v>512</v>
      </c>
      <c r="B51" s="63" t="s">
        <v>17</v>
      </c>
      <c r="C51" s="201" t="s">
        <v>131</v>
      </c>
      <c r="D51" s="386"/>
      <c r="E51" s="325"/>
      <c r="F51" s="325"/>
      <c r="G51" s="325"/>
      <c r="H51" s="380"/>
      <c r="I51" s="258"/>
      <c r="J51" s="382"/>
      <c r="K51" s="325"/>
      <c r="L51" s="325"/>
      <c r="M51" s="325"/>
      <c r="N51" s="380"/>
      <c r="O51" s="258"/>
      <c r="P51" s="327"/>
      <c r="Q51" s="325"/>
      <c r="R51" s="325"/>
      <c r="S51" s="325"/>
      <c r="T51" s="380"/>
      <c r="U51" s="380"/>
      <c r="V51" s="380"/>
      <c r="W51" s="325"/>
      <c r="X51" s="325"/>
      <c r="Y51" s="325"/>
      <c r="Z51" s="380"/>
      <c r="AA51" s="258"/>
      <c r="AB51" s="382"/>
      <c r="AC51" s="325"/>
      <c r="AD51" s="325"/>
      <c r="AE51" s="325"/>
      <c r="AF51" s="380"/>
      <c r="AG51" s="380"/>
      <c r="AH51" s="380"/>
      <c r="AI51" s="325"/>
      <c r="AJ51" s="325"/>
      <c r="AK51" s="343">
        <v>160</v>
      </c>
      <c r="AL51" s="344">
        <v>0</v>
      </c>
      <c r="AM51" s="387" t="s">
        <v>51</v>
      </c>
      <c r="AN51" s="382"/>
      <c r="AO51" s="325"/>
      <c r="AP51" s="325"/>
      <c r="AQ51" s="325"/>
      <c r="AR51" s="380"/>
      <c r="AS51" s="258"/>
      <c r="AT51" s="382"/>
      <c r="AU51" s="325"/>
      <c r="AV51" s="325"/>
      <c r="AW51" s="278"/>
      <c r="AX51" s="244"/>
      <c r="AY51" s="384"/>
      <c r="AZ51" s="167"/>
      <c r="BA51" s="168"/>
      <c r="BB51" s="168"/>
      <c r="BC51" s="168"/>
      <c r="BD51" s="168"/>
      <c r="BE51" s="169"/>
    </row>
    <row r="52" spans="1:57" s="377" customFormat="1" ht="15.75" customHeight="1" thickBot="1" x14ac:dyDescent="0.3">
      <c r="A52" s="388" t="s">
        <v>513</v>
      </c>
      <c r="B52" s="64" t="s">
        <v>17</v>
      </c>
      <c r="C52" s="202" t="s">
        <v>238</v>
      </c>
      <c r="D52" s="389"/>
      <c r="E52" s="390"/>
      <c r="F52" s="390"/>
      <c r="G52" s="390"/>
      <c r="H52" s="391"/>
      <c r="I52" s="392"/>
      <c r="J52" s="393"/>
      <c r="K52" s="390"/>
      <c r="L52" s="390"/>
      <c r="M52" s="390"/>
      <c r="N52" s="391"/>
      <c r="O52" s="392"/>
      <c r="P52" s="394"/>
      <c r="Q52" s="390"/>
      <c r="R52" s="390"/>
      <c r="S52" s="390"/>
      <c r="T52" s="391"/>
      <c r="U52" s="391"/>
      <c r="V52" s="391"/>
      <c r="W52" s="390"/>
      <c r="X52" s="390"/>
      <c r="Y52" s="390"/>
      <c r="Z52" s="391"/>
      <c r="AA52" s="392"/>
      <c r="AB52" s="393"/>
      <c r="AC52" s="390"/>
      <c r="AD52" s="390"/>
      <c r="AE52" s="390"/>
      <c r="AF52" s="391"/>
      <c r="AG52" s="391"/>
      <c r="AH52" s="391"/>
      <c r="AI52" s="390"/>
      <c r="AJ52" s="390"/>
      <c r="AK52" s="390"/>
      <c r="AL52" s="391"/>
      <c r="AM52" s="395"/>
      <c r="AN52" s="393"/>
      <c r="AO52" s="390"/>
      <c r="AP52" s="390"/>
      <c r="AQ52" s="390"/>
      <c r="AR52" s="391"/>
      <c r="AS52" s="392"/>
      <c r="AT52" s="393"/>
      <c r="AU52" s="390"/>
      <c r="AV52" s="390"/>
      <c r="AW52" s="396">
        <v>80</v>
      </c>
      <c r="AX52" s="397">
        <v>0</v>
      </c>
      <c r="AY52" s="398" t="s">
        <v>51</v>
      </c>
      <c r="AZ52" s="167"/>
      <c r="BA52" s="168"/>
      <c r="BB52" s="168"/>
      <c r="BC52" s="168"/>
      <c r="BD52" s="168"/>
      <c r="BE52" s="169"/>
    </row>
    <row r="53" spans="1:57" s="377" customFormat="1" ht="9.9499999999999993" customHeight="1" thickTop="1" x14ac:dyDescent="0.2">
      <c r="A53" s="571"/>
      <c r="B53" s="567"/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567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98"/>
      <c r="AX53" s="198"/>
      <c r="AY53" s="198"/>
      <c r="AZ53" s="164"/>
      <c r="BA53" s="165"/>
      <c r="BB53" s="165"/>
      <c r="BC53" s="165"/>
      <c r="BD53" s="165"/>
      <c r="BE53" s="166"/>
    </row>
    <row r="54" spans="1:57" s="377" customFormat="1" ht="15.75" customHeight="1" x14ac:dyDescent="0.2">
      <c r="A54" s="552" t="s">
        <v>33</v>
      </c>
      <c r="B54" s="553"/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164"/>
      <c r="BA54" s="165"/>
      <c r="BB54" s="165"/>
      <c r="BC54" s="165"/>
      <c r="BD54" s="165"/>
      <c r="BE54" s="166"/>
    </row>
    <row r="55" spans="1:57" s="377" customFormat="1" ht="15.75" customHeight="1" x14ac:dyDescent="0.3">
      <c r="A55" s="170"/>
      <c r="B55" s="101"/>
      <c r="C55" s="171" t="s">
        <v>34</v>
      </c>
      <c r="D55" s="172"/>
      <c r="E55" s="173"/>
      <c r="F55" s="173"/>
      <c r="G55" s="173"/>
      <c r="H55" s="125"/>
      <c r="I55" s="174">
        <f>COUNTIF(I12:I43,"A")</f>
        <v>0</v>
      </c>
      <c r="J55" s="172"/>
      <c r="K55" s="173"/>
      <c r="L55" s="173"/>
      <c r="M55" s="173"/>
      <c r="N55" s="125"/>
      <c r="O55" s="174">
        <f>COUNTIF(O12:O43,"A")</f>
        <v>0</v>
      </c>
      <c r="P55" s="172"/>
      <c r="Q55" s="173"/>
      <c r="R55" s="173"/>
      <c r="S55" s="173"/>
      <c r="T55" s="125"/>
      <c r="U55" s="174">
        <f>COUNTIF(U12:U43,"A")</f>
        <v>0</v>
      </c>
      <c r="V55" s="172"/>
      <c r="W55" s="173"/>
      <c r="X55" s="173"/>
      <c r="Y55" s="173"/>
      <c r="Z55" s="125"/>
      <c r="AA55" s="174">
        <f>COUNTIF(AA12:AA43,"A")</f>
        <v>0</v>
      </c>
      <c r="AB55" s="172"/>
      <c r="AC55" s="173"/>
      <c r="AD55" s="173"/>
      <c r="AE55" s="173"/>
      <c r="AF55" s="125"/>
      <c r="AG55" s="174">
        <f>COUNTIF(AG12:AG43,"A")</f>
        <v>0</v>
      </c>
      <c r="AH55" s="172"/>
      <c r="AI55" s="173"/>
      <c r="AJ55" s="173"/>
      <c r="AK55" s="173"/>
      <c r="AL55" s="125"/>
      <c r="AM55" s="174">
        <f>COUNTIF(AM12:AM43,"A")</f>
        <v>0</v>
      </c>
      <c r="AN55" s="172"/>
      <c r="AO55" s="173"/>
      <c r="AP55" s="173"/>
      <c r="AQ55" s="173"/>
      <c r="AR55" s="125"/>
      <c r="AS55" s="174">
        <f>COUNTIF(AS12:AS43,"A")</f>
        <v>0</v>
      </c>
      <c r="AT55" s="172"/>
      <c r="AU55" s="173"/>
      <c r="AV55" s="173"/>
      <c r="AW55" s="173"/>
      <c r="AX55" s="125"/>
      <c r="AY55" s="174">
        <f>COUNTIF(AY12:AY43,"A")</f>
        <v>0</v>
      </c>
      <c r="AZ55" s="175"/>
      <c r="BA55" s="173"/>
      <c r="BB55" s="173"/>
      <c r="BC55" s="173"/>
      <c r="BD55" s="125"/>
      <c r="BE55" s="176">
        <f t="shared" ref="BE55:BE66" si="58">SUM(D55:AY55)</f>
        <v>0</v>
      </c>
    </row>
    <row r="56" spans="1:57" s="377" customFormat="1" ht="15.75" customHeight="1" x14ac:dyDescent="0.3">
      <c r="A56" s="170"/>
      <c r="B56" s="101"/>
      <c r="C56" s="171" t="s">
        <v>35</v>
      </c>
      <c r="D56" s="172"/>
      <c r="E56" s="173"/>
      <c r="F56" s="173"/>
      <c r="G56" s="173"/>
      <c r="H56" s="125"/>
      <c r="I56" s="174">
        <f>COUNTIF(I12:I43,"B")</f>
        <v>0</v>
      </c>
      <c r="J56" s="172"/>
      <c r="K56" s="173"/>
      <c r="L56" s="173"/>
      <c r="M56" s="173"/>
      <c r="N56" s="125"/>
      <c r="O56" s="174">
        <f>COUNTIF(O12:O43,"B")</f>
        <v>1</v>
      </c>
      <c r="P56" s="172"/>
      <c r="Q56" s="173"/>
      <c r="R56" s="173"/>
      <c r="S56" s="173"/>
      <c r="T56" s="125"/>
      <c r="U56" s="174">
        <f>COUNTIF(U12:U43,"B")</f>
        <v>1</v>
      </c>
      <c r="V56" s="172"/>
      <c r="W56" s="173"/>
      <c r="X56" s="173"/>
      <c r="Y56" s="173"/>
      <c r="Z56" s="125"/>
      <c r="AA56" s="174">
        <f>COUNTIF(AA12:AA43,"B")</f>
        <v>0</v>
      </c>
      <c r="AB56" s="172"/>
      <c r="AC56" s="173"/>
      <c r="AD56" s="173"/>
      <c r="AE56" s="173"/>
      <c r="AF56" s="125"/>
      <c r="AG56" s="174">
        <f>COUNTIF(AG12:AG43,"B")</f>
        <v>0</v>
      </c>
      <c r="AH56" s="172"/>
      <c r="AI56" s="173"/>
      <c r="AJ56" s="173"/>
      <c r="AK56" s="173"/>
      <c r="AL56" s="125"/>
      <c r="AM56" s="174">
        <f>COUNTIF(AM12:AM43,"B")</f>
        <v>0</v>
      </c>
      <c r="AN56" s="172"/>
      <c r="AO56" s="173"/>
      <c r="AP56" s="173"/>
      <c r="AQ56" s="173"/>
      <c r="AR56" s="125"/>
      <c r="AS56" s="174">
        <f>COUNTIF(AS12:AS43,"B")</f>
        <v>0</v>
      </c>
      <c r="AT56" s="172"/>
      <c r="AU56" s="173"/>
      <c r="AV56" s="173"/>
      <c r="AW56" s="173"/>
      <c r="AX56" s="125"/>
      <c r="AY56" s="174">
        <f>COUNTIF(AY12:AY43,"B")</f>
        <v>1</v>
      </c>
      <c r="AZ56" s="175"/>
      <c r="BA56" s="173"/>
      <c r="BB56" s="173"/>
      <c r="BC56" s="173"/>
      <c r="BD56" s="125"/>
      <c r="BE56" s="176">
        <f t="shared" si="58"/>
        <v>3</v>
      </c>
    </row>
    <row r="57" spans="1:57" s="377" customFormat="1" ht="15.75" customHeight="1" x14ac:dyDescent="0.3">
      <c r="A57" s="170"/>
      <c r="B57" s="101"/>
      <c r="C57" s="171" t="s">
        <v>36</v>
      </c>
      <c r="D57" s="172"/>
      <c r="E57" s="173"/>
      <c r="F57" s="173"/>
      <c r="G57" s="173"/>
      <c r="H57" s="125"/>
      <c r="I57" s="174">
        <f>COUNTIF(I12:I43,"F")</f>
        <v>2</v>
      </c>
      <c r="J57" s="172"/>
      <c r="K57" s="173"/>
      <c r="L57" s="173"/>
      <c r="M57" s="173"/>
      <c r="N57" s="125"/>
      <c r="O57" s="174">
        <f>COUNTIF(O12:O43,"F")</f>
        <v>2</v>
      </c>
      <c r="P57" s="172"/>
      <c r="Q57" s="173"/>
      <c r="R57" s="173"/>
      <c r="S57" s="173"/>
      <c r="T57" s="125"/>
      <c r="U57" s="174">
        <f>COUNTIF(U12:U43,"F")</f>
        <v>0</v>
      </c>
      <c r="V57" s="172"/>
      <c r="W57" s="173"/>
      <c r="X57" s="173"/>
      <c r="Y57" s="173"/>
      <c r="Z57" s="125"/>
      <c r="AA57" s="174">
        <f>COUNTIF(AA12:AA43,"F")</f>
        <v>0</v>
      </c>
      <c r="AB57" s="172"/>
      <c r="AC57" s="173"/>
      <c r="AD57" s="173"/>
      <c r="AE57" s="173"/>
      <c r="AF57" s="125"/>
      <c r="AG57" s="174">
        <f>COUNTIF(AG12:AG43,"F")</f>
        <v>0</v>
      </c>
      <c r="AH57" s="172"/>
      <c r="AI57" s="173"/>
      <c r="AJ57" s="173"/>
      <c r="AK57" s="173"/>
      <c r="AL57" s="125"/>
      <c r="AM57" s="174">
        <f>COUNTIF(AM12:AM43,"F")</f>
        <v>0</v>
      </c>
      <c r="AN57" s="172"/>
      <c r="AO57" s="173"/>
      <c r="AP57" s="173"/>
      <c r="AQ57" s="173"/>
      <c r="AR57" s="125"/>
      <c r="AS57" s="174">
        <f>COUNTIF(AS12:AS43,"F")</f>
        <v>1</v>
      </c>
      <c r="AT57" s="172"/>
      <c r="AU57" s="173"/>
      <c r="AV57" s="173"/>
      <c r="AW57" s="173"/>
      <c r="AX57" s="125"/>
      <c r="AY57" s="174">
        <f>COUNTIF(AY12:AY43,"F")</f>
        <v>0</v>
      </c>
      <c r="AZ57" s="175"/>
      <c r="BA57" s="173"/>
      <c r="BB57" s="173"/>
      <c r="BC57" s="173"/>
      <c r="BD57" s="125"/>
      <c r="BE57" s="176">
        <f t="shared" si="58"/>
        <v>5</v>
      </c>
    </row>
    <row r="58" spans="1:57" s="377" customFormat="1" ht="15.75" customHeight="1" x14ac:dyDescent="0.3">
      <c r="A58" s="170"/>
      <c r="B58" s="101"/>
      <c r="C58" s="171" t="s">
        <v>37</v>
      </c>
      <c r="D58" s="172"/>
      <c r="E58" s="173"/>
      <c r="F58" s="173"/>
      <c r="G58" s="173"/>
      <c r="H58" s="125"/>
      <c r="I58" s="174">
        <f>COUNTIF(I12:I43,"F(Z)")</f>
        <v>0</v>
      </c>
      <c r="J58" s="172"/>
      <c r="K58" s="173"/>
      <c r="L58" s="173"/>
      <c r="M58" s="173"/>
      <c r="N58" s="125"/>
      <c r="O58" s="174">
        <f>COUNTIF(O12:O43,"F(Z)")</f>
        <v>0</v>
      </c>
      <c r="P58" s="172"/>
      <c r="Q58" s="173"/>
      <c r="R58" s="173"/>
      <c r="S58" s="173"/>
      <c r="T58" s="125"/>
      <c r="U58" s="174">
        <f>COUNTIF(U12:U43,"F(Z)")</f>
        <v>0</v>
      </c>
      <c r="V58" s="172"/>
      <c r="W58" s="173"/>
      <c r="X58" s="173"/>
      <c r="Y58" s="173"/>
      <c r="Z58" s="125"/>
      <c r="AA58" s="174">
        <f>COUNTIF(AA12:AA43,"F(Z)")</f>
        <v>0</v>
      </c>
      <c r="AB58" s="172"/>
      <c r="AC58" s="173"/>
      <c r="AD58" s="173"/>
      <c r="AE58" s="173"/>
      <c r="AF58" s="125"/>
      <c r="AG58" s="174">
        <f>COUNTIF(AG12:AG43,"F(Z)")</f>
        <v>0</v>
      </c>
      <c r="AH58" s="172"/>
      <c r="AI58" s="173"/>
      <c r="AJ58" s="173"/>
      <c r="AK58" s="173"/>
      <c r="AL58" s="125"/>
      <c r="AM58" s="174">
        <f>COUNTIF(AM12:AM43,"F(Z)")</f>
        <v>0</v>
      </c>
      <c r="AN58" s="172"/>
      <c r="AO58" s="173"/>
      <c r="AP58" s="173"/>
      <c r="AQ58" s="173"/>
      <c r="AR58" s="125"/>
      <c r="AS58" s="174">
        <f>COUNTIF(AS12:AS43,"F(Z)")</f>
        <v>0</v>
      </c>
      <c r="AT58" s="172"/>
      <c r="AU58" s="173"/>
      <c r="AV58" s="173"/>
      <c r="AW58" s="173"/>
      <c r="AX58" s="125"/>
      <c r="AY58" s="174">
        <f>COUNTIF(AY12:AY43,"F(Z)")</f>
        <v>0</v>
      </c>
      <c r="AZ58" s="175"/>
      <c r="BA58" s="173"/>
      <c r="BB58" s="173"/>
      <c r="BC58" s="173"/>
      <c r="BD58" s="125"/>
      <c r="BE58" s="176">
        <f t="shared" si="58"/>
        <v>0</v>
      </c>
    </row>
    <row r="59" spans="1:57" s="377" customFormat="1" ht="15.75" customHeight="1" x14ac:dyDescent="0.3">
      <c r="A59" s="170"/>
      <c r="B59" s="101"/>
      <c r="C59" s="171" t="s">
        <v>38</v>
      </c>
      <c r="D59" s="172"/>
      <c r="E59" s="173"/>
      <c r="F59" s="173"/>
      <c r="G59" s="173"/>
      <c r="H59" s="125"/>
      <c r="I59" s="174">
        <f>COUNTIF(I12:I43,"G")</f>
        <v>0</v>
      </c>
      <c r="J59" s="172"/>
      <c r="K59" s="173"/>
      <c r="L59" s="173"/>
      <c r="M59" s="173"/>
      <c r="N59" s="125"/>
      <c r="O59" s="174">
        <f>COUNTIF(O12:O43,"G")</f>
        <v>1</v>
      </c>
      <c r="P59" s="172"/>
      <c r="Q59" s="173"/>
      <c r="R59" s="173"/>
      <c r="S59" s="173"/>
      <c r="T59" s="125"/>
      <c r="U59" s="174">
        <f>COUNTIF(U12:U43,"G")</f>
        <v>2</v>
      </c>
      <c r="V59" s="172"/>
      <c r="W59" s="173"/>
      <c r="X59" s="173"/>
      <c r="Y59" s="173"/>
      <c r="Z59" s="125"/>
      <c r="AA59" s="174">
        <f>COUNTIF(AA12:AA43,"G")</f>
        <v>1</v>
      </c>
      <c r="AB59" s="172"/>
      <c r="AC59" s="173"/>
      <c r="AD59" s="173"/>
      <c r="AE59" s="173"/>
      <c r="AF59" s="125"/>
      <c r="AG59" s="174">
        <f>COUNTIF(AG12:AG43,"G")</f>
        <v>1</v>
      </c>
      <c r="AH59" s="172"/>
      <c r="AI59" s="173"/>
      <c r="AJ59" s="173"/>
      <c r="AK59" s="173"/>
      <c r="AL59" s="125"/>
      <c r="AM59" s="174">
        <f>COUNTIF(AM12:AM43,"G")</f>
        <v>2</v>
      </c>
      <c r="AN59" s="172"/>
      <c r="AO59" s="173"/>
      <c r="AP59" s="173"/>
      <c r="AQ59" s="173"/>
      <c r="AR59" s="125"/>
      <c r="AS59" s="174">
        <f>COUNTIF(AS12:AS43,"G")</f>
        <v>1</v>
      </c>
      <c r="AT59" s="172"/>
      <c r="AU59" s="173"/>
      <c r="AV59" s="173"/>
      <c r="AW59" s="173"/>
      <c r="AX59" s="125"/>
      <c r="AY59" s="174">
        <f>COUNTIF(AY12:AY43,"G")</f>
        <v>3</v>
      </c>
      <c r="AZ59" s="175"/>
      <c r="BA59" s="173"/>
      <c r="BB59" s="173"/>
      <c r="BC59" s="173"/>
      <c r="BD59" s="125"/>
      <c r="BE59" s="176">
        <f t="shared" si="58"/>
        <v>11</v>
      </c>
    </row>
    <row r="60" spans="1:57" s="377" customFormat="1" ht="15.75" customHeight="1" x14ac:dyDescent="0.25">
      <c r="A60" s="170"/>
      <c r="B60" s="177"/>
      <c r="C60" s="171" t="s">
        <v>39</v>
      </c>
      <c r="D60" s="178"/>
      <c r="E60" s="165"/>
      <c r="F60" s="165"/>
      <c r="G60" s="165"/>
      <c r="H60" s="179"/>
      <c r="I60" s="174">
        <f>COUNTIF(I12:I43,"G(Z)")</f>
        <v>0</v>
      </c>
      <c r="J60" s="178"/>
      <c r="K60" s="165"/>
      <c r="L60" s="165"/>
      <c r="M60" s="165"/>
      <c r="N60" s="179"/>
      <c r="O60" s="174">
        <f>COUNTIF(O12:O43,"G(Z)")</f>
        <v>0</v>
      </c>
      <c r="P60" s="178"/>
      <c r="Q60" s="165"/>
      <c r="R60" s="165"/>
      <c r="S60" s="165"/>
      <c r="T60" s="179"/>
      <c r="U60" s="174">
        <f>COUNTIF(U12:U43,"G(Z)")</f>
        <v>0</v>
      </c>
      <c r="V60" s="178"/>
      <c r="W60" s="165"/>
      <c r="X60" s="165"/>
      <c r="Y60" s="165"/>
      <c r="Z60" s="179"/>
      <c r="AA60" s="174">
        <f>COUNTIF(AA12:AA43,"G(Z)")</f>
        <v>0</v>
      </c>
      <c r="AB60" s="178"/>
      <c r="AC60" s="165"/>
      <c r="AD60" s="165"/>
      <c r="AE60" s="165"/>
      <c r="AF60" s="179"/>
      <c r="AG60" s="174">
        <f>COUNTIF(AG12:AG43,"G(Z)")</f>
        <v>0</v>
      </c>
      <c r="AH60" s="178"/>
      <c r="AI60" s="165"/>
      <c r="AJ60" s="165"/>
      <c r="AK60" s="165"/>
      <c r="AL60" s="179"/>
      <c r="AM60" s="174">
        <f>COUNTIF(AM12:AM43,"G(Z)")</f>
        <v>0</v>
      </c>
      <c r="AN60" s="178"/>
      <c r="AO60" s="165"/>
      <c r="AP60" s="165"/>
      <c r="AQ60" s="165"/>
      <c r="AR60" s="179"/>
      <c r="AS60" s="174">
        <f>COUNTIF(AS12:AS43,"G(Z)")</f>
        <v>0</v>
      </c>
      <c r="AT60" s="178"/>
      <c r="AU60" s="165"/>
      <c r="AV60" s="165"/>
      <c r="AW60" s="165"/>
      <c r="AX60" s="179"/>
      <c r="AY60" s="174">
        <f>COUNTIF(AY12:AY43,"G(Z)")</f>
        <v>0</v>
      </c>
      <c r="AZ60" s="164"/>
      <c r="BA60" s="165"/>
      <c r="BB60" s="165"/>
      <c r="BC60" s="165"/>
      <c r="BD60" s="179"/>
      <c r="BE60" s="176">
        <f t="shared" si="58"/>
        <v>0</v>
      </c>
    </row>
    <row r="61" spans="1:57" s="377" customFormat="1" ht="15.75" customHeight="1" x14ac:dyDescent="0.3">
      <c r="A61" s="170"/>
      <c r="B61" s="101"/>
      <c r="C61" s="33" t="s">
        <v>219</v>
      </c>
      <c r="D61" s="34"/>
      <c r="E61" s="35"/>
      <c r="F61" s="35"/>
      <c r="G61" s="35"/>
      <c r="H61" s="6"/>
      <c r="I61" s="174">
        <f>COUNTIF(I18:I49,"K")</f>
        <v>0</v>
      </c>
      <c r="J61" s="34"/>
      <c r="K61" s="35"/>
      <c r="L61" s="35"/>
      <c r="M61" s="35"/>
      <c r="N61" s="6"/>
      <c r="O61" s="174">
        <f>COUNTIF(O18:O49,"K")</f>
        <v>0</v>
      </c>
      <c r="P61" s="34"/>
      <c r="Q61" s="35"/>
      <c r="R61" s="35"/>
      <c r="S61" s="35"/>
      <c r="T61" s="6"/>
      <c r="U61" s="174">
        <f>COUNTIF(U18:U49,"K")</f>
        <v>0</v>
      </c>
      <c r="V61" s="34"/>
      <c r="W61" s="35"/>
      <c r="X61" s="35"/>
      <c r="Y61" s="35"/>
      <c r="Z61" s="6"/>
      <c r="AA61" s="174">
        <f>COUNTIF(AA18:AA49,"K")</f>
        <v>0</v>
      </c>
      <c r="AB61" s="34"/>
      <c r="AC61" s="35"/>
      <c r="AD61" s="35"/>
      <c r="AE61" s="35"/>
      <c r="AF61" s="6"/>
      <c r="AG61" s="174">
        <f>COUNTIF(AG18:AG49,"K")</f>
        <v>1</v>
      </c>
      <c r="AH61" s="34"/>
      <c r="AI61" s="35"/>
      <c r="AJ61" s="35"/>
      <c r="AK61" s="35"/>
      <c r="AL61" s="6"/>
      <c r="AM61" s="174">
        <f>COUNTIF(AM18:AM49,"K")</f>
        <v>0</v>
      </c>
      <c r="AN61" s="34"/>
      <c r="AO61" s="35"/>
      <c r="AP61" s="35"/>
      <c r="AQ61" s="35"/>
      <c r="AR61" s="6"/>
      <c r="AS61" s="174">
        <f>COUNTIF(AS18:AS49,"K")</f>
        <v>1</v>
      </c>
      <c r="AT61" s="34"/>
      <c r="AU61" s="35"/>
      <c r="AV61" s="35"/>
      <c r="AW61" s="35"/>
      <c r="AX61" s="6"/>
      <c r="AY61" s="174">
        <f>COUNTIF(AY18:AY49,"K")</f>
        <v>1</v>
      </c>
      <c r="AZ61" s="37"/>
      <c r="BA61" s="35"/>
      <c r="BB61" s="35"/>
      <c r="BC61" s="35"/>
      <c r="BD61" s="6"/>
      <c r="BE61" s="176">
        <f t="shared" si="58"/>
        <v>3</v>
      </c>
    </row>
    <row r="62" spans="1:57" s="377" customFormat="1" ht="15.75" customHeight="1" x14ac:dyDescent="0.3">
      <c r="A62" s="170"/>
      <c r="B62" s="101"/>
      <c r="C62" s="33" t="s">
        <v>220</v>
      </c>
      <c r="D62" s="34"/>
      <c r="E62" s="35"/>
      <c r="F62" s="35"/>
      <c r="G62" s="35"/>
      <c r="H62" s="6"/>
      <c r="I62" s="174">
        <f>COUNTIF(I19:I50,"K")</f>
        <v>0</v>
      </c>
      <c r="J62" s="34"/>
      <c r="K62" s="35"/>
      <c r="L62" s="35"/>
      <c r="M62" s="35"/>
      <c r="N62" s="6"/>
      <c r="O62" s="174">
        <f>COUNTIF(O19:O50,"K")</f>
        <v>0</v>
      </c>
      <c r="P62" s="34"/>
      <c r="Q62" s="35"/>
      <c r="R62" s="35"/>
      <c r="S62" s="35"/>
      <c r="T62" s="6"/>
      <c r="U62" s="174">
        <f>COUNTIF(U19:U50,"K")</f>
        <v>0</v>
      </c>
      <c r="V62" s="34"/>
      <c r="W62" s="35"/>
      <c r="X62" s="35"/>
      <c r="Y62" s="35"/>
      <c r="Z62" s="6"/>
      <c r="AA62" s="174">
        <f>COUNTIF(AA19:AA50,"K")</f>
        <v>0</v>
      </c>
      <c r="AB62" s="34"/>
      <c r="AC62" s="35"/>
      <c r="AD62" s="35"/>
      <c r="AE62" s="35"/>
      <c r="AF62" s="6"/>
      <c r="AG62" s="174">
        <f>COUNTIF(AG19:AG50,"K")</f>
        <v>1</v>
      </c>
      <c r="AH62" s="34"/>
      <c r="AI62" s="35"/>
      <c r="AJ62" s="35"/>
      <c r="AK62" s="35"/>
      <c r="AL62" s="6"/>
      <c r="AM62" s="174">
        <f>COUNTIF(AM19:AM50,"K")</f>
        <v>0</v>
      </c>
      <c r="AN62" s="34"/>
      <c r="AO62" s="35"/>
      <c r="AP62" s="35"/>
      <c r="AQ62" s="35"/>
      <c r="AR62" s="6"/>
      <c r="AS62" s="174">
        <f>COUNTIF(AS19:AS50,"K")</f>
        <v>1</v>
      </c>
      <c r="AT62" s="34"/>
      <c r="AU62" s="35"/>
      <c r="AV62" s="35"/>
      <c r="AW62" s="35"/>
      <c r="AX62" s="6"/>
      <c r="AY62" s="174">
        <f>COUNTIF(AY19:AY50,"K")</f>
        <v>1</v>
      </c>
      <c r="AZ62" s="37"/>
      <c r="BA62" s="35"/>
      <c r="BB62" s="35"/>
      <c r="BC62" s="35"/>
      <c r="BD62" s="6"/>
      <c r="BE62" s="176">
        <f t="shared" si="58"/>
        <v>3</v>
      </c>
    </row>
    <row r="63" spans="1:57" s="377" customFormat="1" ht="15.75" customHeight="1" x14ac:dyDescent="0.3">
      <c r="A63" s="170"/>
      <c r="B63" s="101"/>
      <c r="C63" s="171" t="s">
        <v>40</v>
      </c>
      <c r="D63" s="172"/>
      <c r="E63" s="173"/>
      <c r="F63" s="173"/>
      <c r="G63" s="173"/>
      <c r="H63" s="125"/>
      <c r="I63" s="174">
        <f>COUNTIF(I12:I43,"AV")</f>
        <v>0</v>
      </c>
      <c r="J63" s="172"/>
      <c r="K63" s="173"/>
      <c r="L63" s="173"/>
      <c r="M63" s="173"/>
      <c r="N63" s="125"/>
      <c r="O63" s="174">
        <f>COUNTIF(O12:O43,"AV")</f>
        <v>0</v>
      </c>
      <c r="P63" s="172"/>
      <c r="Q63" s="173"/>
      <c r="R63" s="173"/>
      <c r="S63" s="173"/>
      <c r="T63" s="125"/>
      <c r="U63" s="174">
        <f>COUNTIF(U12:U43,"AV")</f>
        <v>0</v>
      </c>
      <c r="V63" s="172"/>
      <c r="W63" s="173"/>
      <c r="X63" s="173"/>
      <c r="Y63" s="173"/>
      <c r="Z63" s="125"/>
      <c r="AA63" s="174">
        <f>COUNTIF(AA12:AA43,"AV")</f>
        <v>0</v>
      </c>
      <c r="AB63" s="172"/>
      <c r="AC63" s="173"/>
      <c r="AD63" s="173"/>
      <c r="AE63" s="173"/>
      <c r="AF63" s="125"/>
      <c r="AG63" s="174">
        <f>COUNTIF(AG12:AG43,"AV")</f>
        <v>0</v>
      </c>
      <c r="AH63" s="172"/>
      <c r="AI63" s="173"/>
      <c r="AJ63" s="173"/>
      <c r="AK63" s="173"/>
      <c r="AL63" s="125"/>
      <c r="AM63" s="174">
        <f>COUNTIF(AM12:AM43,"AV")</f>
        <v>0</v>
      </c>
      <c r="AN63" s="172"/>
      <c r="AO63" s="173"/>
      <c r="AP63" s="173"/>
      <c r="AQ63" s="173"/>
      <c r="AR63" s="125"/>
      <c r="AS63" s="174">
        <f>COUNTIF(AS12:AS43,"AV")</f>
        <v>0</v>
      </c>
      <c r="AT63" s="172"/>
      <c r="AU63" s="173"/>
      <c r="AV63" s="173"/>
      <c r="AW63" s="173"/>
      <c r="AX63" s="125"/>
      <c r="AY63" s="174">
        <f>COUNTIF(AY12:AY43,"AV")</f>
        <v>0</v>
      </c>
      <c r="AZ63" s="175"/>
      <c r="BA63" s="173"/>
      <c r="BB63" s="173"/>
      <c r="BC63" s="173"/>
      <c r="BD63" s="125"/>
      <c r="BE63" s="176">
        <f t="shared" si="58"/>
        <v>0</v>
      </c>
    </row>
    <row r="64" spans="1:57" s="377" customFormat="1" ht="15.75" customHeight="1" x14ac:dyDescent="0.3">
      <c r="A64" s="170"/>
      <c r="B64" s="101"/>
      <c r="C64" s="171" t="s">
        <v>41</v>
      </c>
      <c r="D64" s="172"/>
      <c r="E64" s="173"/>
      <c r="F64" s="173"/>
      <c r="G64" s="173"/>
      <c r="H64" s="125"/>
      <c r="I64" s="174">
        <f>COUNTIF(I12:I43,"KO")</f>
        <v>0</v>
      </c>
      <c r="J64" s="172"/>
      <c r="K64" s="173"/>
      <c r="L64" s="173"/>
      <c r="M64" s="173"/>
      <c r="N64" s="125"/>
      <c r="O64" s="174">
        <f>COUNTIF(O12:O43,"KO")</f>
        <v>0</v>
      </c>
      <c r="P64" s="172"/>
      <c r="Q64" s="173"/>
      <c r="R64" s="173"/>
      <c r="S64" s="173"/>
      <c r="T64" s="125"/>
      <c r="U64" s="174">
        <f>COUNTIF(U12:U43,"KO")</f>
        <v>0</v>
      </c>
      <c r="V64" s="172"/>
      <c r="W64" s="173"/>
      <c r="X64" s="173"/>
      <c r="Y64" s="173"/>
      <c r="Z64" s="125"/>
      <c r="AA64" s="174">
        <f>COUNTIF(AA12:AA43,"KO")</f>
        <v>0</v>
      </c>
      <c r="AB64" s="172"/>
      <c r="AC64" s="173"/>
      <c r="AD64" s="173"/>
      <c r="AE64" s="173"/>
      <c r="AF64" s="125"/>
      <c r="AG64" s="174">
        <f>COUNTIF(AG12:AG43,"KO")</f>
        <v>0</v>
      </c>
      <c r="AH64" s="172"/>
      <c r="AI64" s="173"/>
      <c r="AJ64" s="173"/>
      <c r="AK64" s="173"/>
      <c r="AL64" s="125"/>
      <c r="AM64" s="174">
        <f>COUNTIF(AM12:AM43,"KO")</f>
        <v>0</v>
      </c>
      <c r="AN64" s="172"/>
      <c r="AO64" s="173"/>
      <c r="AP64" s="173"/>
      <c r="AQ64" s="173"/>
      <c r="AR64" s="125"/>
      <c r="AS64" s="174">
        <f>COUNTIF(AS12:AS43,"KO")</f>
        <v>0</v>
      </c>
      <c r="AT64" s="172"/>
      <c r="AU64" s="173"/>
      <c r="AV64" s="173"/>
      <c r="AW64" s="173"/>
      <c r="AX64" s="125"/>
      <c r="AY64" s="174">
        <f>COUNTIF(AY12:AY43,"KO")</f>
        <v>0</v>
      </c>
      <c r="AZ64" s="175"/>
      <c r="BA64" s="173"/>
      <c r="BB64" s="173"/>
      <c r="BC64" s="173"/>
      <c r="BD64" s="125"/>
      <c r="BE64" s="176">
        <f t="shared" si="58"/>
        <v>0</v>
      </c>
    </row>
    <row r="65" spans="1:57" s="377" customFormat="1" ht="15.75" customHeight="1" x14ac:dyDescent="0.3">
      <c r="A65" s="170"/>
      <c r="B65" s="101"/>
      <c r="C65" s="171" t="s">
        <v>42</v>
      </c>
      <c r="D65" s="172"/>
      <c r="E65" s="173"/>
      <c r="F65" s="173"/>
      <c r="G65" s="173"/>
      <c r="H65" s="125"/>
      <c r="I65" s="174">
        <f>COUNTIF(I12:I43,"S")</f>
        <v>0</v>
      </c>
      <c r="J65" s="172"/>
      <c r="K65" s="173"/>
      <c r="L65" s="173"/>
      <c r="M65" s="173"/>
      <c r="N65" s="125"/>
      <c r="O65" s="174">
        <f>COUNTIF(O12:O43,"S")</f>
        <v>0</v>
      </c>
      <c r="P65" s="172"/>
      <c r="Q65" s="173"/>
      <c r="R65" s="173"/>
      <c r="S65" s="173"/>
      <c r="T65" s="125"/>
      <c r="U65" s="174">
        <f>COUNTIF(U12:U43,"S")</f>
        <v>0</v>
      </c>
      <c r="V65" s="172"/>
      <c r="W65" s="173"/>
      <c r="X65" s="173"/>
      <c r="Y65" s="173"/>
      <c r="Z65" s="125"/>
      <c r="AA65" s="174">
        <f>COUNTIF(AA12:AA43,"S")</f>
        <v>0</v>
      </c>
      <c r="AB65" s="172"/>
      <c r="AC65" s="173"/>
      <c r="AD65" s="173"/>
      <c r="AE65" s="173"/>
      <c r="AF65" s="125"/>
      <c r="AG65" s="174">
        <f>COUNTIF(AG12:AG43,"S")</f>
        <v>0</v>
      </c>
      <c r="AH65" s="172"/>
      <c r="AI65" s="173"/>
      <c r="AJ65" s="173"/>
      <c r="AK65" s="173"/>
      <c r="AL65" s="125"/>
      <c r="AM65" s="174">
        <f>COUNTIF(AM12:AM43,"S")</f>
        <v>0</v>
      </c>
      <c r="AN65" s="172"/>
      <c r="AO65" s="173"/>
      <c r="AP65" s="173"/>
      <c r="AQ65" s="173"/>
      <c r="AR65" s="125"/>
      <c r="AS65" s="174">
        <f>COUNTIF(AS12:AS43,"S")</f>
        <v>0</v>
      </c>
      <c r="AT65" s="172"/>
      <c r="AU65" s="173"/>
      <c r="AV65" s="173"/>
      <c r="AW65" s="173"/>
      <c r="AX65" s="125"/>
      <c r="AY65" s="174">
        <f>COUNTIF(AY12:AY43,"S")</f>
        <v>0</v>
      </c>
      <c r="AZ65" s="175"/>
      <c r="BA65" s="173"/>
      <c r="BB65" s="173"/>
      <c r="BC65" s="173"/>
      <c r="BD65" s="125"/>
      <c r="BE65" s="176">
        <f t="shared" si="58"/>
        <v>0</v>
      </c>
    </row>
    <row r="66" spans="1:57" s="377" customFormat="1" ht="15.75" customHeight="1" x14ac:dyDescent="0.3">
      <c r="A66" s="170"/>
      <c r="B66" s="101"/>
      <c r="C66" s="171" t="s">
        <v>43</v>
      </c>
      <c r="D66" s="172"/>
      <c r="E66" s="173"/>
      <c r="F66" s="173"/>
      <c r="G66" s="173"/>
      <c r="H66" s="125"/>
      <c r="I66" s="174">
        <f>COUNTIF(I12:I43,"Z")</f>
        <v>0</v>
      </c>
      <c r="J66" s="172"/>
      <c r="K66" s="173"/>
      <c r="L66" s="173"/>
      <c r="M66" s="173"/>
      <c r="N66" s="125"/>
      <c r="O66" s="174">
        <f>COUNTIF(O12:O43,"Z")</f>
        <v>0</v>
      </c>
      <c r="P66" s="172"/>
      <c r="Q66" s="173"/>
      <c r="R66" s="173"/>
      <c r="S66" s="173"/>
      <c r="T66" s="125"/>
      <c r="U66" s="174">
        <f>COUNTIF(U12:U43,"Z")</f>
        <v>0</v>
      </c>
      <c r="V66" s="172"/>
      <c r="W66" s="173"/>
      <c r="X66" s="173"/>
      <c r="Y66" s="173"/>
      <c r="Z66" s="125"/>
      <c r="AA66" s="174">
        <f>COUNTIF(AA12:AA43,"Z")</f>
        <v>0</v>
      </c>
      <c r="AB66" s="172"/>
      <c r="AC66" s="173"/>
      <c r="AD66" s="173"/>
      <c r="AE66" s="173"/>
      <c r="AF66" s="125"/>
      <c r="AG66" s="174">
        <f>COUNTIF(AG12:AG43,"Z")</f>
        <v>0</v>
      </c>
      <c r="AH66" s="172"/>
      <c r="AI66" s="173"/>
      <c r="AJ66" s="173"/>
      <c r="AK66" s="173"/>
      <c r="AL66" s="125"/>
      <c r="AM66" s="174">
        <f>COUNTIF(AM12:AM43,"Z")</f>
        <v>0</v>
      </c>
      <c r="AN66" s="172"/>
      <c r="AO66" s="173"/>
      <c r="AP66" s="173"/>
      <c r="AQ66" s="173"/>
      <c r="AR66" s="125"/>
      <c r="AS66" s="174">
        <f>COUNTIF(AS12:AS43,"Z")</f>
        <v>0</v>
      </c>
      <c r="AT66" s="172"/>
      <c r="AU66" s="173"/>
      <c r="AV66" s="173"/>
      <c r="AW66" s="173"/>
      <c r="AX66" s="125"/>
      <c r="AY66" s="174">
        <f>COUNTIF(AY12:AY43,"Z")</f>
        <v>3</v>
      </c>
      <c r="AZ66" s="175"/>
      <c r="BA66" s="173"/>
      <c r="BB66" s="173"/>
      <c r="BC66" s="173"/>
      <c r="BD66" s="125"/>
      <c r="BE66" s="176">
        <f t="shared" si="58"/>
        <v>3</v>
      </c>
    </row>
    <row r="67" spans="1:57" s="377" customFormat="1" ht="15.75" customHeight="1" x14ac:dyDescent="0.2">
      <c r="A67" s="554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  <c r="R67" s="555"/>
      <c r="S67" s="555"/>
      <c r="T67" s="555"/>
      <c r="U67" s="555"/>
      <c r="V67" s="555"/>
      <c r="W67" s="555"/>
      <c r="X67" s="555"/>
      <c r="Y67" s="555"/>
      <c r="Z67" s="555"/>
      <c r="AA67" s="555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556" t="s">
        <v>247</v>
      </c>
      <c r="BA67" s="557"/>
      <c r="BB67" s="557"/>
      <c r="BC67" s="557"/>
      <c r="BD67" s="558"/>
      <c r="BE67" s="180">
        <f>SUM(BE55:BE66)</f>
        <v>28</v>
      </c>
    </row>
    <row r="68" spans="1:57" s="377" customFormat="1" ht="15.75" customHeight="1" x14ac:dyDescent="0.25">
      <c r="A68" s="399"/>
      <c r="B68" s="400"/>
      <c r="C68" s="400"/>
    </row>
    <row r="69" spans="1:57" s="377" customFormat="1" ht="15.75" customHeight="1" x14ac:dyDescent="0.25">
      <c r="A69" s="399"/>
      <c r="B69" s="400"/>
      <c r="C69" s="400"/>
    </row>
    <row r="70" spans="1:57" s="377" customFormat="1" ht="15.75" customHeight="1" x14ac:dyDescent="0.25">
      <c r="A70" s="399"/>
      <c r="B70" s="400"/>
      <c r="C70" s="400"/>
    </row>
    <row r="71" spans="1:57" s="377" customFormat="1" ht="15.75" customHeight="1" x14ac:dyDescent="0.25">
      <c r="A71" s="399"/>
      <c r="B71" s="400"/>
      <c r="C71" s="400"/>
    </row>
    <row r="72" spans="1:57" s="377" customFormat="1" ht="15.75" customHeight="1" x14ac:dyDescent="0.25">
      <c r="A72" s="399"/>
      <c r="B72" s="400"/>
      <c r="C72" s="400"/>
    </row>
    <row r="73" spans="1:57" s="377" customFormat="1" ht="15.75" customHeight="1" x14ac:dyDescent="0.25">
      <c r="A73" s="399"/>
      <c r="B73" s="400"/>
      <c r="C73" s="400"/>
    </row>
    <row r="74" spans="1:57" s="377" customFormat="1" ht="15.75" customHeight="1" x14ac:dyDescent="0.25">
      <c r="A74" s="399"/>
      <c r="B74" s="400"/>
      <c r="C74" s="400"/>
    </row>
    <row r="75" spans="1:57" s="377" customFormat="1" ht="15.75" customHeight="1" x14ac:dyDescent="0.25">
      <c r="A75" s="399"/>
      <c r="B75" s="400"/>
      <c r="C75" s="400"/>
    </row>
    <row r="76" spans="1:57" s="377" customFormat="1" ht="15.75" customHeight="1" x14ac:dyDescent="0.25">
      <c r="A76" s="399"/>
      <c r="B76" s="400"/>
      <c r="C76" s="400"/>
    </row>
    <row r="77" spans="1:57" s="377" customFormat="1" ht="15.75" customHeight="1" x14ac:dyDescent="0.25">
      <c r="A77" s="399"/>
      <c r="B77" s="400"/>
      <c r="C77" s="400"/>
    </row>
    <row r="78" spans="1:57" s="377" customFormat="1" ht="15.75" customHeight="1" x14ac:dyDescent="0.25">
      <c r="A78" s="399"/>
      <c r="B78" s="400"/>
      <c r="C78" s="400"/>
    </row>
    <row r="79" spans="1:57" s="377" customFormat="1" ht="15.75" customHeight="1" x14ac:dyDescent="0.25">
      <c r="A79" s="399"/>
      <c r="B79" s="400"/>
      <c r="C79" s="400"/>
    </row>
    <row r="80" spans="1:57" s="377" customFormat="1" ht="15.75" customHeight="1" x14ac:dyDescent="0.25">
      <c r="A80" s="399"/>
      <c r="B80" s="400"/>
      <c r="C80" s="400"/>
    </row>
    <row r="81" spans="1:3" s="377" customFormat="1" ht="15.75" customHeight="1" x14ac:dyDescent="0.25">
      <c r="A81" s="399"/>
      <c r="B81" s="400"/>
      <c r="C81" s="400"/>
    </row>
    <row r="82" spans="1:3" s="377" customFormat="1" ht="15.75" customHeight="1" x14ac:dyDescent="0.25">
      <c r="A82" s="399"/>
      <c r="B82" s="400"/>
      <c r="C82" s="400"/>
    </row>
    <row r="83" spans="1:3" s="377" customFormat="1" ht="15.75" customHeight="1" x14ac:dyDescent="0.25">
      <c r="A83" s="399"/>
      <c r="B83" s="400"/>
      <c r="C83" s="400"/>
    </row>
    <row r="84" spans="1:3" s="377" customFormat="1" ht="15.75" customHeight="1" x14ac:dyDescent="0.25">
      <c r="A84" s="399"/>
      <c r="B84" s="400"/>
      <c r="C84" s="400"/>
    </row>
    <row r="85" spans="1:3" s="377" customFormat="1" ht="15.75" customHeight="1" x14ac:dyDescent="0.25">
      <c r="A85" s="399"/>
      <c r="B85" s="400"/>
      <c r="C85" s="400"/>
    </row>
    <row r="86" spans="1:3" s="377" customFormat="1" ht="15.75" customHeight="1" x14ac:dyDescent="0.25">
      <c r="A86" s="399"/>
      <c r="B86" s="400"/>
      <c r="C86" s="400"/>
    </row>
    <row r="87" spans="1:3" s="377" customFormat="1" ht="15.75" customHeight="1" x14ac:dyDescent="0.25">
      <c r="A87" s="399"/>
      <c r="B87" s="400"/>
      <c r="C87" s="400"/>
    </row>
    <row r="88" spans="1:3" s="377" customFormat="1" ht="15.75" customHeight="1" x14ac:dyDescent="0.25">
      <c r="A88" s="399"/>
      <c r="B88" s="400"/>
      <c r="C88" s="400"/>
    </row>
    <row r="89" spans="1:3" s="377" customFormat="1" ht="15.75" customHeight="1" x14ac:dyDescent="0.25">
      <c r="A89" s="399"/>
      <c r="B89" s="400"/>
      <c r="C89" s="400"/>
    </row>
    <row r="90" spans="1:3" s="377" customFormat="1" ht="15.75" customHeight="1" x14ac:dyDescent="0.25">
      <c r="A90" s="399"/>
      <c r="B90" s="400"/>
      <c r="C90" s="400"/>
    </row>
    <row r="91" spans="1:3" s="377" customFormat="1" ht="15.75" customHeight="1" x14ac:dyDescent="0.25">
      <c r="A91" s="399"/>
      <c r="B91" s="400"/>
      <c r="C91" s="400"/>
    </row>
    <row r="92" spans="1:3" s="377" customFormat="1" ht="15.75" customHeight="1" x14ac:dyDescent="0.25">
      <c r="A92" s="399"/>
      <c r="B92" s="400"/>
      <c r="C92" s="400"/>
    </row>
    <row r="93" spans="1:3" s="377" customFormat="1" ht="15.75" customHeight="1" x14ac:dyDescent="0.25">
      <c r="A93" s="399"/>
      <c r="B93" s="400"/>
      <c r="C93" s="400"/>
    </row>
    <row r="94" spans="1:3" s="377" customFormat="1" ht="15.75" customHeight="1" x14ac:dyDescent="0.25">
      <c r="A94" s="399"/>
      <c r="B94" s="400"/>
      <c r="C94" s="400"/>
    </row>
    <row r="95" spans="1:3" s="377" customFormat="1" ht="15.75" customHeight="1" x14ac:dyDescent="0.25">
      <c r="A95" s="399"/>
      <c r="B95" s="400"/>
      <c r="C95" s="400"/>
    </row>
    <row r="96" spans="1:3" s="377" customFormat="1" ht="15.75" customHeight="1" x14ac:dyDescent="0.25">
      <c r="A96" s="399"/>
      <c r="B96" s="400"/>
      <c r="C96" s="400"/>
    </row>
    <row r="97" spans="1:3" s="377" customFormat="1" ht="15.75" customHeight="1" x14ac:dyDescent="0.25">
      <c r="A97" s="399"/>
      <c r="B97" s="400"/>
      <c r="C97" s="400"/>
    </row>
    <row r="98" spans="1:3" s="377" customFormat="1" ht="15.75" customHeight="1" x14ac:dyDescent="0.25">
      <c r="A98" s="399"/>
      <c r="B98" s="400"/>
      <c r="C98" s="400"/>
    </row>
    <row r="99" spans="1:3" s="377" customFormat="1" ht="15.75" customHeight="1" x14ac:dyDescent="0.25">
      <c r="A99" s="399"/>
      <c r="B99" s="400"/>
      <c r="C99" s="400"/>
    </row>
    <row r="100" spans="1:3" s="377" customFormat="1" ht="15.75" customHeight="1" x14ac:dyDescent="0.25">
      <c r="A100" s="399"/>
      <c r="B100" s="400"/>
      <c r="C100" s="400"/>
    </row>
    <row r="101" spans="1:3" s="377" customFormat="1" ht="15.75" customHeight="1" x14ac:dyDescent="0.25">
      <c r="A101" s="399"/>
      <c r="B101" s="400"/>
      <c r="C101" s="400"/>
    </row>
    <row r="102" spans="1:3" s="377" customFormat="1" ht="15.75" customHeight="1" x14ac:dyDescent="0.25">
      <c r="A102" s="399"/>
      <c r="B102" s="400"/>
      <c r="C102" s="400"/>
    </row>
    <row r="103" spans="1:3" s="377" customFormat="1" ht="15.75" customHeight="1" x14ac:dyDescent="0.25">
      <c r="A103" s="399"/>
      <c r="B103" s="400"/>
      <c r="C103" s="400"/>
    </row>
    <row r="104" spans="1:3" s="377" customFormat="1" ht="15.75" customHeight="1" x14ac:dyDescent="0.25">
      <c r="A104" s="399"/>
      <c r="B104" s="400"/>
      <c r="C104" s="400"/>
    </row>
    <row r="105" spans="1:3" s="377" customFormat="1" ht="15.75" customHeight="1" x14ac:dyDescent="0.25">
      <c r="A105" s="399"/>
      <c r="B105" s="400"/>
      <c r="C105" s="400"/>
    </row>
    <row r="106" spans="1:3" s="377" customFormat="1" ht="15.75" customHeight="1" x14ac:dyDescent="0.25">
      <c r="A106" s="399"/>
      <c r="B106" s="400"/>
      <c r="C106" s="400"/>
    </row>
    <row r="107" spans="1:3" s="377" customFormat="1" ht="15.75" customHeight="1" x14ac:dyDescent="0.25">
      <c r="A107" s="399"/>
      <c r="B107" s="400"/>
      <c r="C107" s="400"/>
    </row>
    <row r="108" spans="1:3" s="377" customFormat="1" ht="15.75" customHeight="1" x14ac:dyDescent="0.25">
      <c r="A108" s="399"/>
      <c r="B108" s="400"/>
      <c r="C108" s="400"/>
    </row>
    <row r="109" spans="1:3" s="377" customFormat="1" ht="15.75" customHeight="1" x14ac:dyDescent="0.25">
      <c r="A109" s="399"/>
      <c r="B109" s="400"/>
      <c r="C109" s="400"/>
    </row>
    <row r="110" spans="1:3" s="377" customFormat="1" ht="15.75" customHeight="1" x14ac:dyDescent="0.25">
      <c r="A110" s="399"/>
      <c r="B110" s="400"/>
      <c r="C110" s="400"/>
    </row>
    <row r="111" spans="1:3" s="377" customFormat="1" ht="15.75" customHeight="1" x14ac:dyDescent="0.25">
      <c r="A111" s="399"/>
      <c r="B111" s="400"/>
      <c r="C111" s="400"/>
    </row>
    <row r="112" spans="1:3" s="377" customFormat="1" ht="15.75" customHeight="1" x14ac:dyDescent="0.25">
      <c r="A112" s="399"/>
      <c r="B112" s="400"/>
      <c r="C112" s="400"/>
    </row>
    <row r="113" spans="1:3" s="377" customFormat="1" ht="15.75" customHeight="1" x14ac:dyDescent="0.25">
      <c r="A113" s="399"/>
      <c r="B113" s="400"/>
      <c r="C113" s="400"/>
    </row>
    <row r="114" spans="1:3" s="377" customFormat="1" ht="15.75" customHeight="1" x14ac:dyDescent="0.25">
      <c r="A114" s="399"/>
      <c r="B114" s="400"/>
      <c r="C114" s="400"/>
    </row>
    <row r="115" spans="1:3" s="377" customFormat="1" ht="15.75" customHeight="1" x14ac:dyDescent="0.25">
      <c r="A115" s="399"/>
      <c r="B115" s="400"/>
      <c r="C115" s="400"/>
    </row>
    <row r="116" spans="1:3" s="377" customFormat="1" ht="15.75" customHeight="1" x14ac:dyDescent="0.25">
      <c r="A116" s="399"/>
      <c r="B116" s="400"/>
      <c r="C116" s="400"/>
    </row>
    <row r="117" spans="1:3" s="377" customFormat="1" ht="15.75" customHeight="1" x14ac:dyDescent="0.25">
      <c r="A117" s="399"/>
      <c r="B117" s="400"/>
      <c r="C117" s="400"/>
    </row>
    <row r="118" spans="1:3" s="377" customFormat="1" ht="15.75" customHeight="1" x14ac:dyDescent="0.25">
      <c r="A118" s="399"/>
      <c r="B118" s="400"/>
      <c r="C118" s="400"/>
    </row>
    <row r="119" spans="1:3" s="377" customFormat="1" ht="15.75" customHeight="1" x14ac:dyDescent="0.25">
      <c r="A119" s="399"/>
      <c r="B119" s="400"/>
      <c r="C119" s="400"/>
    </row>
    <row r="120" spans="1:3" s="377" customFormat="1" ht="15.75" customHeight="1" x14ac:dyDescent="0.25">
      <c r="A120" s="399"/>
      <c r="B120" s="400"/>
      <c r="C120" s="400"/>
    </row>
    <row r="121" spans="1:3" s="377" customFormat="1" ht="15.75" customHeight="1" x14ac:dyDescent="0.25">
      <c r="A121" s="399"/>
      <c r="B121" s="400"/>
      <c r="C121" s="400"/>
    </row>
    <row r="122" spans="1:3" s="377" customFormat="1" ht="15.75" customHeight="1" x14ac:dyDescent="0.25">
      <c r="A122" s="399"/>
      <c r="B122" s="400"/>
      <c r="C122" s="400"/>
    </row>
    <row r="123" spans="1:3" s="377" customFormat="1" ht="15.75" customHeight="1" x14ac:dyDescent="0.25">
      <c r="A123" s="399"/>
      <c r="B123" s="400"/>
      <c r="C123" s="400"/>
    </row>
    <row r="124" spans="1:3" s="377" customFormat="1" ht="15.75" customHeight="1" x14ac:dyDescent="0.25">
      <c r="A124" s="399"/>
      <c r="B124" s="400"/>
      <c r="C124" s="400"/>
    </row>
    <row r="125" spans="1:3" s="377" customFormat="1" ht="15.75" customHeight="1" x14ac:dyDescent="0.25">
      <c r="A125" s="399"/>
      <c r="B125" s="400"/>
      <c r="C125" s="400"/>
    </row>
    <row r="126" spans="1:3" s="377" customFormat="1" ht="15.75" customHeight="1" x14ac:dyDescent="0.25">
      <c r="A126" s="399"/>
      <c r="B126" s="400"/>
      <c r="C126" s="400"/>
    </row>
    <row r="127" spans="1:3" s="377" customFormat="1" ht="15.75" customHeight="1" x14ac:dyDescent="0.25">
      <c r="A127" s="399"/>
      <c r="B127" s="400"/>
      <c r="C127" s="400"/>
    </row>
    <row r="128" spans="1:3" s="377" customFormat="1" ht="15.75" customHeight="1" x14ac:dyDescent="0.25">
      <c r="A128" s="399"/>
      <c r="B128" s="400"/>
      <c r="C128" s="400"/>
    </row>
    <row r="129" spans="1:3" s="377" customFormat="1" ht="15.75" customHeight="1" x14ac:dyDescent="0.25">
      <c r="A129" s="399"/>
      <c r="B129" s="400"/>
      <c r="C129" s="400"/>
    </row>
    <row r="130" spans="1:3" s="377" customFormat="1" ht="15.75" customHeight="1" x14ac:dyDescent="0.25">
      <c r="A130" s="399"/>
      <c r="B130" s="400"/>
      <c r="C130" s="400"/>
    </row>
    <row r="131" spans="1:3" s="377" customFormat="1" ht="15.75" customHeight="1" x14ac:dyDescent="0.25">
      <c r="A131" s="399"/>
      <c r="B131" s="400"/>
      <c r="C131" s="400"/>
    </row>
    <row r="132" spans="1:3" s="377" customFormat="1" ht="15.75" customHeight="1" x14ac:dyDescent="0.25">
      <c r="A132" s="399"/>
      <c r="B132" s="400"/>
      <c r="C132" s="400"/>
    </row>
    <row r="133" spans="1:3" s="377" customFormat="1" ht="15.75" customHeight="1" x14ac:dyDescent="0.25">
      <c r="A133" s="399"/>
      <c r="B133" s="401"/>
      <c r="C133" s="401"/>
    </row>
    <row r="134" spans="1:3" s="377" customFormat="1" ht="15.75" customHeight="1" x14ac:dyDescent="0.25">
      <c r="A134" s="399"/>
      <c r="B134" s="401"/>
      <c r="C134" s="401"/>
    </row>
    <row r="135" spans="1:3" s="377" customFormat="1" ht="15.75" customHeight="1" x14ac:dyDescent="0.25">
      <c r="A135" s="399"/>
      <c r="B135" s="401"/>
      <c r="C135" s="401"/>
    </row>
    <row r="136" spans="1:3" s="377" customFormat="1" ht="15.75" customHeight="1" x14ac:dyDescent="0.25">
      <c r="A136" s="399"/>
      <c r="B136" s="401"/>
      <c r="C136" s="401"/>
    </row>
    <row r="137" spans="1:3" s="377" customFormat="1" ht="15.75" customHeight="1" x14ac:dyDescent="0.25">
      <c r="A137" s="399"/>
      <c r="B137" s="401"/>
      <c r="C137" s="401"/>
    </row>
    <row r="138" spans="1:3" s="377" customFormat="1" ht="15.75" customHeight="1" x14ac:dyDescent="0.25">
      <c r="A138" s="399"/>
      <c r="B138" s="401"/>
      <c r="C138" s="401"/>
    </row>
    <row r="139" spans="1:3" s="377" customFormat="1" ht="15.75" customHeight="1" x14ac:dyDescent="0.25">
      <c r="A139" s="399"/>
      <c r="B139" s="401"/>
      <c r="C139" s="401"/>
    </row>
    <row r="140" spans="1:3" s="377" customFormat="1" ht="15.75" customHeight="1" x14ac:dyDescent="0.25">
      <c r="A140" s="399"/>
      <c r="B140" s="401"/>
      <c r="C140" s="401"/>
    </row>
    <row r="141" spans="1:3" s="377" customFormat="1" ht="15.75" customHeight="1" x14ac:dyDescent="0.25">
      <c r="A141" s="399"/>
      <c r="B141" s="401"/>
      <c r="C141" s="401"/>
    </row>
    <row r="142" spans="1:3" ht="15.75" customHeight="1" x14ac:dyDescent="0.25">
      <c r="A142" s="402"/>
      <c r="B142" s="355"/>
      <c r="C142" s="355"/>
    </row>
    <row r="143" spans="1:3" ht="15.75" customHeight="1" x14ac:dyDescent="0.25">
      <c r="A143" s="402"/>
      <c r="B143" s="355"/>
      <c r="C143" s="355"/>
    </row>
    <row r="144" spans="1:3" ht="15.75" customHeight="1" x14ac:dyDescent="0.25">
      <c r="A144" s="402"/>
      <c r="B144" s="355"/>
      <c r="C144" s="355"/>
    </row>
    <row r="145" spans="1:3" ht="15.75" customHeight="1" x14ac:dyDescent="0.25">
      <c r="A145" s="402"/>
      <c r="B145" s="355"/>
      <c r="C145" s="355"/>
    </row>
    <row r="146" spans="1:3" ht="15.75" customHeight="1" x14ac:dyDescent="0.25">
      <c r="A146" s="402"/>
      <c r="B146" s="355"/>
      <c r="C146" s="355"/>
    </row>
    <row r="147" spans="1:3" ht="15.75" customHeight="1" x14ac:dyDescent="0.25">
      <c r="A147" s="402"/>
      <c r="B147" s="355"/>
      <c r="C147" s="355"/>
    </row>
    <row r="148" spans="1:3" ht="15.75" customHeight="1" x14ac:dyDescent="0.25">
      <c r="A148" s="402"/>
      <c r="B148" s="355"/>
      <c r="C148" s="355"/>
    </row>
    <row r="149" spans="1:3" ht="15.75" customHeight="1" x14ac:dyDescent="0.25">
      <c r="A149" s="402"/>
      <c r="B149" s="355"/>
      <c r="C149" s="355"/>
    </row>
    <row r="150" spans="1:3" ht="15.75" customHeight="1" x14ac:dyDescent="0.25">
      <c r="A150" s="402"/>
      <c r="B150" s="355"/>
      <c r="C150" s="355"/>
    </row>
    <row r="151" spans="1:3" ht="15.75" customHeight="1" x14ac:dyDescent="0.25">
      <c r="A151" s="402"/>
      <c r="B151" s="355"/>
      <c r="C151" s="355"/>
    </row>
    <row r="152" spans="1:3" ht="15.75" customHeight="1" x14ac:dyDescent="0.25">
      <c r="A152" s="402"/>
      <c r="B152" s="355"/>
      <c r="C152" s="355"/>
    </row>
    <row r="153" spans="1:3" ht="15.75" customHeight="1" x14ac:dyDescent="0.25">
      <c r="A153" s="402"/>
      <c r="B153" s="355"/>
      <c r="C153" s="355"/>
    </row>
    <row r="154" spans="1:3" ht="15.75" customHeight="1" x14ac:dyDescent="0.25">
      <c r="A154" s="402"/>
      <c r="B154" s="355"/>
      <c r="C154" s="355"/>
    </row>
    <row r="155" spans="1:3" ht="15.75" customHeight="1" x14ac:dyDescent="0.25">
      <c r="A155" s="402"/>
      <c r="B155" s="355"/>
      <c r="C155" s="355"/>
    </row>
    <row r="156" spans="1:3" ht="15.75" customHeight="1" x14ac:dyDescent="0.25">
      <c r="A156" s="402"/>
      <c r="B156" s="355"/>
      <c r="C156" s="355"/>
    </row>
    <row r="157" spans="1:3" ht="15.75" customHeight="1" x14ac:dyDescent="0.25">
      <c r="A157" s="402"/>
      <c r="B157" s="355"/>
      <c r="C157" s="355"/>
    </row>
    <row r="158" spans="1:3" ht="15.75" customHeight="1" x14ac:dyDescent="0.25">
      <c r="A158" s="402"/>
      <c r="B158" s="355"/>
      <c r="C158" s="355"/>
    </row>
    <row r="159" spans="1:3" ht="15.75" customHeight="1" x14ac:dyDescent="0.25">
      <c r="A159" s="402"/>
      <c r="B159" s="355"/>
      <c r="C159" s="355"/>
    </row>
    <row r="160" spans="1:3" ht="15.75" customHeight="1" x14ac:dyDescent="0.25">
      <c r="A160" s="402"/>
      <c r="B160" s="355"/>
      <c r="C160" s="355"/>
    </row>
    <row r="161" spans="1:3" ht="15.75" customHeight="1" x14ac:dyDescent="0.25">
      <c r="A161" s="402"/>
      <c r="B161" s="355"/>
      <c r="C161" s="355"/>
    </row>
    <row r="162" spans="1:3" ht="15.75" customHeight="1" x14ac:dyDescent="0.25">
      <c r="A162" s="402"/>
      <c r="B162" s="355"/>
      <c r="C162" s="355"/>
    </row>
    <row r="163" spans="1:3" ht="15.75" customHeight="1" x14ac:dyDescent="0.25">
      <c r="A163" s="402"/>
      <c r="B163" s="355"/>
      <c r="C163" s="355"/>
    </row>
    <row r="164" spans="1:3" ht="15.75" customHeight="1" x14ac:dyDescent="0.25">
      <c r="A164" s="402"/>
      <c r="B164" s="355"/>
      <c r="C164" s="355"/>
    </row>
    <row r="165" spans="1:3" ht="15.75" customHeight="1" x14ac:dyDescent="0.25">
      <c r="A165" s="402"/>
      <c r="B165" s="355"/>
      <c r="C165" s="355"/>
    </row>
    <row r="166" spans="1:3" ht="15.75" customHeight="1" x14ac:dyDescent="0.25">
      <c r="A166" s="402"/>
      <c r="B166" s="355"/>
      <c r="C166" s="355"/>
    </row>
    <row r="167" spans="1:3" ht="15.75" customHeight="1" x14ac:dyDescent="0.25">
      <c r="A167" s="402"/>
      <c r="B167" s="355"/>
      <c r="C167" s="355"/>
    </row>
    <row r="168" spans="1:3" ht="15.75" customHeight="1" x14ac:dyDescent="0.25">
      <c r="A168" s="402"/>
      <c r="B168" s="355"/>
      <c r="C168" s="355"/>
    </row>
    <row r="169" spans="1:3" ht="15.75" customHeight="1" x14ac:dyDescent="0.25">
      <c r="A169" s="402"/>
      <c r="B169" s="355"/>
      <c r="C169" s="355"/>
    </row>
    <row r="170" spans="1:3" ht="15.75" customHeight="1" x14ac:dyDescent="0.25">
      <c r="A170" s="402"/>
      <c r="B170" s="355"/>
      <c r="C170" s="355"/>
    </row>
    <row r="171" spans="1:3" ht="15.75" customHeight="1" x14ac:dyDescent="0.25">
      <c r="A171" s="402"/>
      <c r="B171" s="355"/>
      <c r="C171" s="355"/>
    </row>
    <row r="172" spans="1:3" ht="15.75" customHeight="1" x14ac:dyDescent="0.25">
      <c r="A172" s="402"/>
      <c r="B172" s="355"/>
      <c r="C172" s="355"/>
    </row>
    <row r="173" spans="1:3" ht="15.75" customHeight="1" x14ac:dyDescent="0.25">
      <c r="A173" s="402"/>
      <c r="B173" s="355"/>
      <c r="C173" s="355"/>
    </row>
    <row r="174" spans="1:3" ht="15.75" customHeight="1" x14ac:dyDescent="0.25">
      <c r="A174" s="402"/>
      <c r="B174" s="355"/>
      <c r="C174" s="355"/>
    </row>
    <row r="175" spans="1:3" ht="15.75" customHeight="1" x14ac:dyDescent="0.25">
      <c r="A175" s="402"/>
      <c r="B175" s="355"/>
      <c r="C175" s="355"/>
    </row>
    <row r="176" spans="1:3" x14ac:dyDescent="0.25">
      <c r="A176" s="402"/>
      <c r="B176" s="355"/>
      <c r="C176" s="355"/>
    </row>
    <row r="177" spans="1:3" x14ac:dyDescent="0.25">
      <c r="A177" s="402"/>
      <c r="B177" s="355"/>
      <c r="C177" s="355"/>
    </row>
    <row r="178" spans="1:3" x14ac:dyDescent="0.25">
      <c r="A178" s="402"/>
      <c r="B178" s="355"/>
      <c r="C178" s="355"/>
    </row>
    <row r="179" spans="1:3" x14ac:dyDescent="0.25">
      <c r="A179" s="402"/>
      <c r="B179" s="355"/>
      <c r="C179" s="355"/>
    </row>
    <row r="180" spans="1:3" x14ac:dyDescent="0.25">
      <c r="A180" s="402"/>
      <c r="B180" s="355"/>
      <c r="C180" s="355"/>
    </row>
    <row r="181" spans="1:3" x14ac:dyDescent="0.25">
      <c r="A181" s="402"/>
      <c r="B181" s="355"/>
      <c r="C181" s="355"/>
    </row>
    <row r="182" spans="1:3" x14ac:dyDescent="0.25">
      <c r="A182" s="402"/>
      <c r="B182" s="355"/>
      <c r="C182" s="355"/>
    </row>
    <row r="183" spans="1:3" x14ac:dyDescent="0.25">
      <c r="A183" s="402"/>
      <c r="B183" s="355"/>
      <c r="C183" s="355"/>
    </row>
    <row r="184" spans="1:3" x14ac:dyDescent="0.25">
      <c r="A184" s="402"/>
      <c r="B184" s="355"/>
      <c r="C184" s="355"/>
    </row>
    <row r="185" spans="1:3" x14ac:dyDescent="0.25">
      <c r="A185" s="402"/>
      <c r="B185" s="355"/>
      <c r="C185" s="355"/>
    </row>
    <row r="186" spans="1:3" x14ac:dyDescent="0.25">
      <c r="A186" s="402"/>
      <c r="B186" s="355"/>
      <c r="C186" s="355"/>
    </row>
    <row r="187" spans="1:3" x14ac:dyDescent="0.25">
      <c r="A187" s="402"/>
      <c r="B187" s="355"/>
      <c r="C187" s="355"/>
    </row>
    <row r="188" spans="1:3" x14ac:dyDescent="0.25">
      <c r="A188" s="402"/>
      <c r="B188" s="355"/>
      <c r="C188" s="355"/>
    </row>
    <row r="189" spans="1:3" x14ac:dyDescent="0.25">
      <c r="A189" s="402"/>
      <c r="B189" s="355"/>
      <c r="C189" s="355"/>
    </row>
    <row r="190" spans="1:3" x14ac:dyDescent="0.25">
      <c r="A190" s="402"/>
      <c r="B190" s="355"/>
      <c r="C190" s="355"/>
    </row>
    <row r="191" spans="1:3" x14ac:dyDescent="0.25">
      <c r="A191" s="402"/>
      <c r="B191" s="355"/>
      <c r="C191" s="355"/>
    </row>
    <row r="192" spans="1:3" x14ac:dyDescent="0.25">
      <c r="A192" s="402"/>
      <c r="B192" s="355"/>
      <c r="C192" s="355"/>
    </row>
    <row r="193" spans="1:3" x14ac:dyDescent="0.25">
      <c r="A193" s="402"/>
      <c r="B193" s="355"/>
      <c r="C193" s="355"/>
    </row>
    <row r="194" spans="1:3" x14ac:dyDescent="0.25">
      <c r="A194" s="402"/>
      <c r="B194" s="355"/>
      <c r="C194" s="355"/>
    </row>
    <row r="195" spans="1:3" x14ac:dyDescent="0.25">
      <c r="A195" s="402"/>
      <c r="B195" s="355"/>
      <c r="C195" s="355"/>
    </row>
    <row r="196" spans="1:3" x14ac:dyDescent="0.25">
      <c r="A196" s="402"/>
      <c r="B196" s="355"/>
      <c r="C196" s="355"/>
    </row>
    <row r="197" spans="1:3" x14ac:dyDescent="0.25">
      <c r="A197" s="402"/>
      <c r="B197" s="355"/>
      <c r="C197" s="355"/>
    </row>
    <row r="198" spans="1:3" x14ac:dyDescent="0.25">
      <c r="A198" s="402"/>
      <c r="B198" s="355"/>
      <c r="C198" s="355"/>
    </row>
    <row r="199" spans="1:3" x14ac:dyDescent="0.25">
      <c r="A199" s="402"/>
      <c r="B199" s="355"/>
      <c r="C199" s="355"/>
    </row>
    <row r="200" spans="1:3" x14ac:dyDescent="0.25">
      <c r="A200" s="402"/>
      <c r="B200" s="355"/>
      <c r="C200" s="355"/>
    </row>
    <row r="201" spans="1:3" x14ac:dyDescent="0.25">
      <c r="A201" s="402"/>
      <c r="B201" s="355"/>
      <c r="C201" s="355"/>
    </row>
    <row r="202" spans="1:3" x14ac:dyDescent="0.25">
      <c r="A202" s="402"/>
      <c r="B202" s="355"/>
      <c r="C202" s="355"/>
    </row>
    <row r="203" spans="1:3" x14ac:dyDescent="0.25">
      <c r="A203" s="402"/>
      <c r="B203" s="355"/>
      <c r="C203" s="355"/>
    </row>
    <row r="204" spans="1:3" x14ac:dyDescent="0.25">
      <c r="A204" s="402"/>
      <c r="B204" s="355"/>
      <c r="C204" s="355"/>
    </row>
    <row r="205" spans="1:3" x14ac:dyDescent="0.25">
      <c r="A205" s="402"/>
      <c r="B205" s="355"/>
      <c r="C205" s="355"/>
    </row>
    <row r="206" spans="1:3" x14ac:dyDescent="0.25">
      <c r="A206" s="402"/>
      <c r="B206" s="355"/>
      <c r="C206" s="355"/>
    </row>
    <row r="207" spans="1:3" x14ac:dyDescent="0.25">
      <c r="A207" s="402"/>
      <c r="B207" s="355"/>
      <c r="C207" s="355"/>
    </row>
    <row r="208" spans="1:3" x14ac:dyDescent="0.25">
      <c r="A208" s="402"/>
      <c r="B208" s="355"/>
      <c r="C208" s="355"/>
    </row>
    <row r="209" spans="1:3" x14ac:dyDescent="0.25">
      <c r="A209" s="402"/>
      <c r="B209" s="355"/>
      <c r="C209" s="355"/>
    </row>
    <row r="210" spans="1:3" x14ac:dyDescent="0.25">
      <c r="A210" s="402"/>
      <c r="B210" s="355"/>
      <c r="C210" s="355"/>
    </row>
    <row r="211" spans="1:3" x14ac:dyDescent="0.25">
      <c r="A211" s="402"/>
      <c r="B211" s="355"/>
      <c r="C211" s="355"/>
    </row>
    <row r="212" spans="1:3" x14ac:dyDescent="0.25">
      <c r="A212" s="402"/>
      <c r="B212" s="355"/>
      <c r="C212" s="355"/>
    </row>
    <row r="213" spans="1:3" x14ac:dyDescent="0.25">
      <c r="A213" s="402"/>
      <c r="B213" s="355"/>
      <c r="C213" s="355"/>
    </row>
    <row r="214" spans="1:3" x14ac:dyDescent="0.25">
      <c r="A214" s="402"/>
      <c r="B214" s="355"/>
      <c r="C214" s="355"/>
    </row>
    <row r="215" spans="1:3" x14ac:dyDescent="0.25">
      <c r="A215" s="402"/>
      <c r="B215" s="355"/>
      <c r="C215" s="355"/>
    </row>
    <row r="216" spans="1:3" x14ac:dyDescent="0.25">
      <c r="A216" s="402"/>
      <c r="B216" s="355"/>
      <c r="C216" s="355"/>
    </row>
    <row r="217" spans="1:3" x14ac:dyDescent="0.25">
      <c r="A217" s="402"/>
      <c r="B217" s="355"/>
      <c r="C217" s="355"/>
    </row>
    <row r="218" spans="1:3" x14ac:dyDescent="0.25">
      <c r="A218" s="402"/>
      <c r="B218" s="355"/>
      <c r="C218" s="355"/>
    </row>
    <row r="219" spans="1:3" x14ac:dyDescent="0.25">
      <c r="A219" s="402"/>
      <c r="B219" s="355"/>
      <c r="C219" s="355"/>
    </row>
    <row r="220" spans="1:3" x14ac:dyDescent="0.25">
      <c r="A220" s="402"/>
      <c r="B220" s="355"/>
      <c r="C220" s="355"/>
    </row>
    <row r="221" spans="1:3" x14ac:dyDescent="0.25">
      <c r="A221" s="402"/>
      <c r="B221" s="355"/>
      <c r="C221" s="355"/>
    </row>
    <row r="222" spans="1:3" x14ac:dyDescent="0.25">
      <c r="A222" s="402"/>
      <c r="B222" s="355"/>
      <c r="C222" s="355"/>
    </row>
    <row r="223" spans="1:3" x14ac:dyDescent="0.25">
      <c r="A223" s="402"/>
      <c r="B223" s="355"/>
      <c r="C223" s="355"/>
    </row>
    <row r="224" spans="1:3" x14ac:dyDescent="0.25">
      <c r="A224" s="402"/>
      <c r="B224" s="355"/>
      <c r="C224" s="355"/>
    </row>
    <row r="225" spans="1:3" x14ac:dyDescent="0.25">
      <c r="A225" s="402"/>
      <c r="B225" s="355"/>
      <c r="C225" s="355"/>
    </row>
    <row r="226" spans="1:3" x14ac:dyDescent="0.25">
      <c r="A226" s="402"/>
      <c r="B226" s="355"/>
      <c r="C226" s="355"/>
    </row>
    <row r="227" spans="1:3" x14ac:dyDescent="0.25">
      <c r="A227" s="402"/>
      <c r="B227" s="355"/>
      <c r="C227" s="355"/>
    </row>
    <row r="228" spans="1:3" x14ac:dyDescent="0.25">
      <c r="A228" s="402"/>
      <c r="B228" s="355"/>
      <c r="C228" s="355"/>
    </row>
    <row r="229" spans="1:3" x14ac:dyDescent="0.25">
      <c r="A229" s="402"/>
      <c r="B229" s="355"/>
      <c r="C229" s="355"/>
    </row>
    <row r="230" spans="1:3" x14ac:dyDescent="0.25">
      <c r="A230" s="402"/>
      <c r="B230" s="355"/>
      <c r="C230" s="355"/>
    </row>
    <row r="231" spans="1:3" x14ac:dyDescent="0.25">
      <c r="A231" s="402"/>
      <c r="B231" s="355"/>
      <c r="C231" s="355"/>
    </row>
    <row r="232" spans="1:3" x14ac:dyDescent="0.25">
      <c r="A232" s="402"/>
      <c r="B232" s="355"/>
      <c r="C232" s="355"/>
    </row>
    <row r="233" spans="1:3" x14ac:dyDescent="0.25">
      <c r="A233" s="402"/>
      <c r="B233" s="355"/>
      <c r="C233" s="355"/>
    </row>
    <row r="234" spans="1:3" x14ac:dyDescent="0.25">
      <c r="A234" s="402"/>
      <c r="B234" s="355"/>
      <c r="C234" s="355"/>
    </row>
    <row r="235" spans="1:3" x14ac:dyDescent="0.25">
      <c r="A235" s="402"/>
      <c r="B235" s="355"/>
      <c r="C235" s="355"/>
    </row>
    <row r="236" spans="1:3" x14ac:dyDescent="0.25">
      <c r="A236" s="402"/>
      <c r="B236" s="355"/>
      <c r="C236" s="355"/>
    </row>
    <row r="237" spans="1:3" x14ac:dyDescent="0.25">
      <c r="A237" s="402"/>
      <c r="B237" s="355"/>
      <c r="C237" s="355"/>
    </row>
    <row r="238" spans="1:3" x14ac:dyDescent="0.25">
      <c r="A238" s="402"/>
      <c r="B238" s="355"/>
      <c r="C238" s="355"/>
    </row>
  </sheetData>
  <sheetProtection algorithmName="SHA-512" hashValue="9AwAj7jsaC/OMy8bsyIhH0XT9TgICFUkZMy2Y2EzQSW7iBA92JIsL+zQbHPun9qeeBJ8asPWkxPNV/ty6PIHRA==" saltValue="XMA/ly80Gq/rmXxtVq4HDQ==" spinCount="100000" sheet="1" objects="1" scenarios="1" selectLockedCells="1" selectUnlockedCells="1"/>
  <protectedRanges>
    <protectedRange sqref="C54" name="Tartomány4"/>
    <protectedRange sqref="C66" name="Tartomány4_1"/>
    <protectedRange sqref="C42" name="Tartomány1_2_1_2_1"/>
    <protectedRange sqref="C14" name="Tartomány1_2_1_4"/>
    <protectedRange sqref="C19:C21 C23 C25:C26" name="Tartomány1_2_1_1"/>
    <protectedRange sqref="C15" name="Tartomány1_2_1_4_1"/>
    <protectedRange sqref="C22" name="Tartomány1_2_1_1_1"/>
    <protectedRange sqref="C24" name="Tartomány1_2_1_1_2"/>
  </protectedRanges>
  <mergeCells count="66">
    <mergeCell ref="AH8:AI8"/>
    <mergeCell ref="AJ8:AK8"/>
    <mergeCell ref="AL8:AL9"/>
    <mergeCell ref="AM8:AM9"/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N7:AS7"/>
    <mergeCell ref="AT7:AY7"/>
    <mergeCell ref="BD8:BD9"/>
    <mergeCell ref="BE8:BE9"/>
    <mergeCell ref="AZ8:BA8"/>
    <mergeCell ref="A3:BE3"/>
    <mergeCell ref="A53:AA53"/>
    <mergeCell ref="AB8:AC8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P8:Q8"/>
    <mergeCell ref="A54:AA54"/>
    <mergeCell ref="A67:AA67"/>
    <mergeCell ref="AZ67:BD67"/>
    <mergeCell ref="A2:BE2"/>
    <mergeCell ref="A4:BE4"/>
    <mergeCell ref="A5:BE5"/>
    <mergeCell ref="AZ40:BE40"/>
    <mergeCell ref="AZ46:BE46"/>
    <mergeCell ref="AX8:AX9"/>
    <mergeCell ref="AY8:AY9"/>
    <mergeCell ref="AB40:AY40"/>
    <mergeCell ref="AB46:AY46"/>
    <mergeCell ref="D40:AA40"/>
    <mergeCell ref="D46:AA46"/>
    <mergeCell ref="BB8:BC8"/>
    <mergeCell ref="A48:AA48"/>
    <mergeCell ref="AZ6:BE7"/>
    <mergeCell ref="D7:I7"/>
    <mergeCell ref="J7:O7"/>
    <mergeCell ref="P7:U7"/>
    <mergeCell ref="V7:AA7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E240"/>
  <sheetViews>
    <sheetView zoomScale="80" zoomScaleNormal="80" workbookViewId="0">
      <selection sqref="A1:BE1"/>
    </sheetView>
  </sheetViews>
  <sheetFormatPr defaultColWidth="10.6640625" defaultRowHeight="15.75" x14ac:dyDescent="0.25"/>
  <cols>
    <col min="1" max="1" width="17.1640625" style="403" customWidth="1"/>
    <col min="2" max="2" width="7.1640625" style="354" customWidth="1"/>
    <col min="3" max="3" width="60.33203125" style="354" customWidth="1"/>
    <col min="4" max="4" width="5.5" style="354" customWidth="1"/>
    <col min="5" max="5" width="6.83203125" style="354" customWidth="1"/>
    <col min="6" max="6" width="5.5" style="354" customWidth="1"/>
    <col min="7" max="7" width="6.83203125" style="354" customWidth="1"/>
    <col min="8" max="8" width="5.5" style="354" customWidth="1"/>
    <col min="9" max="9" width="5.6640625" style="354" bestFit="1" customWidth="1"/>
    <col min="10" max="10" width="5.5" style="354" customWidth="1"/>
    <col min="11" max="11" width="6.83203125" style="354" customWidth="1"/>
    <col min="12" max="12" width="5.5" style="354" customWidth="1"/>
    <col min="13" max="13" width="6.83203125" style="354" customWidth="1"/>
    <col min="14" max="14" width="5.5" style="354" customWidth="1"/>
    <col min="15" max="15" width="5.6640625" style="354" bestFit="1" customWidth="1"/>
    <col min="16" max="16" width="5.5" style="354" bestFit="1" customWidth="1"/>
    <col min="17" max="17" width="6.83203125" style="354" customWidth="1"/>
    <col min="18" max="18" width="5.5" style="354" bestFit="1" customWidth="1"/>
    <col min="19" max="19" width="6.83203125" style="354" customWidth="1"/>
    <col min="20" max="20" width="5.5" style="354" customWidth="1"/>
    <col min="21" max="21" width="5.6640625" style="354" bestFit="1" customWidth="1"/>
    <col min="22" max="22" width="5.5" style="354" bestFit="1" customWidth="1"/>
    <col min="23" max="23" width="6.83203125" style="354" customWidth="1"/>
    <col min="24" max="24" width="5.5" style="354" bestFit="1" customWidth="1"/>
    <col min="25" max="25" width="6.83203125" style="354" customWidth="1"/>
    <col min="26" max="26" width="5.5" style="354" customWidth="1"/>
    <col min="27" max="27" width="5.6640625" style="354" bestFit="1" customWidth="1"/>
    <col min="28" max="28" width="5.5" style="354" customWidth="1"/>
    <col min="29" max="29" width="6.83203125" style="354" customWidth="1"/>
    <col min="30" max="30" width="5.5" style="354" customWidth="1"/>
    <col min="31" max="31" width="6.83203125" style="354" customWidth="1"/>
    <col min="32" max="32" width="5.5" style="354" customWidth="1"/>
    <col min="33" max="33" width="5.6640625" style="354" bestFit="1" customWidth="1"/>
    <col min="34" max="34" width="5.5" style="354" customWidth="1"/>
    <col min="35" max="35" width="6.83203125" style="354" customWidth="1"/>
    <col min="36" max="36" width="5.5" style="354" customWidth="1"/>
    <col min="37" max="37" width="6.83203125" style="354" customWidth="1"/>
    <col min="38" max="38" width="5.5" style="354" customWidth="1"/>
    <col min="39" max="39" width="5.6640625" style="354" bestFit="1" customWidth="1"/>
    <col min="40" max="40" width="5.5" style="354" bestFit="1" customWidth="1"/>
    <col min="41" max="41" width="6.83203125" style="354" customWidth="1"/>
    <col min="42" max="42" width="5.5" style="354" bestFit="1" customWidth="1"/>
    <col min="43" max="43" width="6.83203125" style="354" customWidth="1"/>
    <col min="44" max="44" width="5.5" style="354" customWidth="1"/>
    <col min="45" max="45" width="5.6640625" style="354" bestFit="1" customWidth="1"/>
    <col min="46" max="46" width="5.5" style="354" bestFit="1" customWidth="1"/>
    <col min="47" max="47" width="6.83203125" style="354" customWidth="1"/>
    <col min="48" max="48" width="5.5" style="354" bestFit="1" customWidth="1"/>
    <col min="49" max="49" width="6.83203125" style="354" customWidth="1"/>
    <col min="50" max="50" width="5.5" style="354" customWidth="1"/>
    <col min="51" max="51" width="5.6640625" style="354" bestFit="1" customWidth="1"/>
    <col min="52" max="52" width="6.83203125" style="354" bestFit="1" customWidth="1"/>
    <col min="53" max="53" width="8.1640625" style="354" bestFit="1" customWidth="1"/>
    <col min="54" max="54" width="6.83203125" style="354" bestFit="1" customWidth="1"/>
    <col min="55" max="55" width="8.1640625" style="354" bestFit="1" customWidth="1"/>
    <col min="56" max="56" width="6.83203125" style="354" bestFit="1" customWidth="1"/>
    <col min="57" max="57" width="6.1640625" style="354" bestFit="1" customWidth="1"/>
    <col min="58" max="16384" width="10.6640625" style="354"/>
  </cols>
  <sheetData>
    <row r="1" spans="1:57" ht="21.95" customHeight="1" x14ac:dyDescent="0.2">
      <c r="A1" s="574" t="s">
        <v>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</row>
    <row r="2" spans="1:57" ht="21.95" customHeight="1" x14ac:dyDescent="0.2">
      <c r="A2" s="499" t="s">
        <v>248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</row>
    <row r="3" spans="1:57" ht="23.25" x14ac:dyDescent="0.2">
      <c r="A3" s="570" t="s">
        <v>259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</row>
    <row r="4" spans="1:57" s="355" customFormat="1" ht="23.25" x14ac:dyDescent="0.2">
      <c r="A4" s="499" t="s">
        <v>585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499"/>
      <c r="BD4" s="499"/>
      <c r="BE4" s="499"/>
    </row>
    <row r="5" spans="1:57" ht="24" thickBot="1" x14ac:dyDescent="0.25">
      <c r="A5" s="499" t="s">
        <v>1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C5" s="499"/>
      <c r="BD5" s="499"/>
      <c r="BE5" s="499"/>
    </row>
    <row r="6" spans="1:57" ht="15.75" customHeight="1" thickTop="1" thickBot="1" x14ac:dyDescent="0.25">
      <c r="A6" s="522" t="s">
        <v>2</v>
      </c>
      <c r="B6" s="525" t="s">
        <v>3</v>
      </c>
      <c r="C6" s="528" t="s">
        <v>4</v>
      </c>
      <c r="D6" s="531" t="s">
        <v>5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1" t="s">
        <v>5</v>
      </c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2"/>
      <c r="AT6" s="532"/>
      <c r="AU6" s="532"/>
      <c r="AV6" s="532"/>
      <c r="AW6" s="532"/>
      <c r="AX6" s="532"/>
      <c r="AY6" s="532"/>
      <c r="AZ6" s="541" t="s">
        <v>6</v>
      </c>
      <c r="BA6" s="542"/>
      <c r="BB6" s="542"/>
      <c r="BC6" s="542"/>
      <c r="BD6" s="542"/>
      <c r="BE6" s="543"/>
    </row>
    <row r="7" spans="1:57" ht="15.75" customHeight="1" x14ac:dyDescent="0.2">
      <c r="A7" s="523"/>
      <c r="B7" s="526"/>
      <c r="C7" s="529"/>
      <c r="D7" s="547" t="s">
        <v>7</v>
      </c>
      <c r="E7" s="548"/>
      <c r="F7" s="548"/>
      <c r="G7" s="548"/>
      <c r="H7" s="548"/>
      <c r="I7" s="549"/>
      <c r="J7" s="550" t="s">
        <v>8</v>
      </c>
      <c r="K7" s="548"/>
      <c r="L7" s="548"/>
      <c r="M7" s="548"/>
      <c r="N7" s="548"/>
      <c r="O7" s="551"/>
      <c r="P7" s="547" t="s">
        <v>9</v>
      </c>
      <c r="Q7" s="548"/>
      <c r="R7" s="548"/>
      <c r="S7" s="548"/>
      <c r="T7" s="548"/>
      <c r="U7" s="549"/>
      <c r="V7" s="550" t="s">
        <v>10</v>
      </c>
      <c r="W7" s="548"/>
      <c r="X7" s="548"/>
      <c r="Y7" s="548"/>
      <c r="Z7" s="548"/>
      <c r="AA7" s="549"/>
      <c r="AB7" s="547" t="s">
        <v>11</v>
      </c>
      <c r="AC7" s="548"/>
      <c r="AD7" s="548"/>
      <c r="AE7" s="548"/>
      <c r="AF7" s="548"/>
      <c r="AG7" s="549"/>
      <c r="AH7" s="550" t="s">
        <v>12</v>
      </c>
      <c r="AI7" s="548"/>
      <c r="AJ7" s="548"/>
      <c r="AK7" s="548"/>
      <c r="AL7" s="548"/>
      <c r="AM7" s="551"/>
      <c r="AN7" s="547" t="s">
        <v>236</v>
      </c>
      <c r="AO7" s="548"/>
      <c r="AP7" s="548"/>
      <c r="AQ7" s="548"/>
      <c r="AR7" s="548"/>
      <c r="AS7" s="549"/>
      <c r="AT7" s="550" t="s">
        <v>237</v>
      </c>
      <c r="AU7" s="548"/>
      <c r="AV7" s="548"/>
      <c r="AW7" s="548"/>
      <c r="AX7" s="548"/>
      <c r="AY7" s="549"/>
      <c r="AZ7" s="544"/>
      <c r="BA7" s="545"/>
      <c r="BB7" s="545"/>
      <c r="BC7" s="545"/>
      <c r="BD7" s="545"/>
      <c r="BE7" s="546"/>
    </row>
    <row r="8" spans="1:57" ht="15.75" customHeight="1" x14ac:dyDescent="0.2">
      <c r="A8" s="523"/>
      <c r="B8" s="526"/>
      <c r="C8" s="529"/>
      <c r="D8" s="539" t="s">
        <v>13</v>
      </c>
      <c r="E8" s="534"/>
      <c r="F8" s="533" t="s">
        <v>14</v>
      </c>
      <c r="G8" s="534"/>
      <c r="H8" s="535" t="s">
        <v>15</v>
      </c>
      <c r="I8" s="537" t="s">
        <v>239</v>
      </c>
      <c r="J8" s="540" t="s">
        <v>13</v>
      </c>
      <c r="K8" s="534"/>
      <c r="L8" s="533" t="s">
        <v>14</v>
      </c>
      <c r="M8" s="534"/>
      <c r="N8" s="535" t="s">
        <v>15</v>
      </c>
      <c r="O8" s="572" t="s">
        <v>239</v>
      </c>
      <c r="P8" s="539" t="s">
        <v>13</v>
      </c>
      <c r="Q8" s="534"/>
      <c r="R8" s="533" t="s">
        <v>14</v>
      </c>
      <c r="S8" s="534"/>
      <c r="T8" s="535" t="s">
        <v>15</v>
      </c>
      <c r="U8" s="537" t="s">
        <v>239</v>
      </c>
      <c r="V8" s="540" t="s">
        <v>13</v>
      </c>
      <c r="W8" s="534"/>
      <c r="X8" s="533" t="s">
        <v>14</v>
      </c>
      <c r="Y8" s="534"/>
      <c r="Z8" s="535" t="s">
        <v>15</v>
      </c>
      <c r="AA8" s="562" t="s">
        <v>239</v>
      </c>
      <c r="AB8" s="539" t="s">
        <v>13</v>
      </c>
      <c r="AC8" s="534"/>
      <c r="AD8" s="533" t="s">
        <v>14</v>
      </c>
      <c r="AE8" s="534"/>
      <c r="AF8" s="535" t="s">
        <v>15</v>
      </c>
      <c r="AG8" s="537" t="s">
        <v>239</v>
      </c>
      <c r="AH8" s="540" t="s">
        <v>13</v>
      </c>
      <c r="AI8" s="534"/>
      <c r="AJ8" s="533" t="s">
        <v>14</v>
      </c>
      <c r="AK8" s="534"/>
      <c r="AL8" s="535" t="s">
        <v>15</v>
      </c>
      <c r="AM8" s="572" t="s">
        <v>239</v>
      </c>
      <c r="AN8" s="539" t="s">
        <v>13</v>
      </c>
      <c r="AO8" s="534"/>
      <c r="AP8" s="533" t="s">
        <v>14</v>
      </c>
      <c r="AQ8" s="534"/>
      <c r="AR8" s="535" t="s">
        <v>15</v>
      </c>
      <c r="AS8" s="537" t="s">
        <v>239</v>
      </c>
      <c r="AT8" s="540" t="s">
        <v>13</v>
      </c>
      <c r="AU8" s="534"/>
      <c r="AV8" s="533" t="s">
        <v>14</v>
      </c>
      <c r="AW8" s="534"/>
      <c r="AX8" s="535" t="s">
        <v>15</v>
      </c>
      <c r="AY8" s="562" t="s">
        <v>239</v>
      </c>
      <c r="AZ8" s="540" t="s">
        <v>13</v>
      </c>
      <c r="BA8" s="534"/>
      <c r="BB8" s="533" t="s">
        <v>14</v>
      </c>
      <c r="BC8" s="534"/>
      <c r="BD8" s="535" t="s">
        <v>15</v>
      </c>
      <c r="BE8" s="568" t="s">
        <v>365</v>
      </c>
    </row>
    <row r="9" spans="1:57" ht="80.099999999999994" customHeight="1" thickBot="1" x14ac:dyDescent="0.25">
      <c r="A9" s="524"/>
      <c r="B9" s="527"/>
      <c r="C9" s="530"/>
      <c r="D9" s="105" t="s">
        <v>240</v>
      </c>
      <c r="E9" s="106" t="s">
        <v>241</v>
      </c>
      <c r="F9" s="107" t="s">
        <v>240</v>
      </c>
      <c r="G9" s="106" t="s">
        <v>241</v>
      </c>
      <c r="H9" s="536"/>
      <c r="I9" s="538"/>
      <c r="J9" s="108" t="s">
        <v>240</v>
      </c>
      <c r="K9" s="106" t="s">
        <v>241</v>
      </c>
      <c r="L9" s="107" t="s">
        <v>240</v>
      </c>
      <c r="M9" s="106" t="s">
        <v>241</v>
      </c>
      <c r="N9" s="536"/>
      <c r="O9" s="573"/>
      <c r="P9" s="105" t="s">
        <v>240</v>
      </c>
      <c r="Q9" s="106" t="s">
        <v>241</v>
      </c>
      <c r="R9" s="107" t="s">
        <v>240</v>
      </c>
      <c r="S9" s="106" t="s">
        <v>241</v>
      </c>
      <c r="T9" s="536"/>
      <c r="U9" s="538"/>
      <c r="V9" s="108" t="s">
        <v>240</v>
      </c>
      <c r="W9" s="106" t="s">
        <v>241</v>
      </c>
      <c r="X9" s="107" t="s">
        <v>240</v>
      </c>
      <c r="Y9" s="106" t="s">
        <v>241</v>
      </c>
      <c r="Z9" s="536"/>
      <c r="AA9" s="563"/>
      <c r="AB9" s="105" t="s">
        <v>240</v>
      </c>
      <c r="AC9" s="106" t="s">
        <v>241</v>
      </c>
      <c r="AD9" s="107" t="s">
        <v>240</v>
      </c>
      <c r="AE9" s="106" t="s">
        <v>241</v>
      </c>
      <c r="AF9" s="536"/>
      <c r="AG9" s="538"/>
      <c r="AH9" s="108" t="s">
        <v>240</v>
      </c>
      <c r="AI9" s="106" t="s">
        <v>241</v>
      </c>
      <c r="AJ9" s="107" t="s">
        <v>240</v>
      </c>
      <c r="AK9" s="106" t="s">
        <v>241</v>
      </c>
      <c r="AL9" s="536"/>
      <c r="AM9" s="573"/>
      <c r="AN9" s="105" t="s">
        <v>240</v>
      </c>
      <c r="AO9" s="106" t="s">
        <v>241</v>
      </c>
      <c r="AP9" s="107" t="s">
        <v>240</v>
      </c>
      <c r="AQ9" s="106" t="s">
        <v>241</v>
      </c>
      <c r="AR9" s="536"/>
      <c r="AS9" s="538"/>
      <c r="AT9" s="108" t="s">
        <v>240</v>
      </c>
      <c r="AU9" s="106" t="s">
        <v>241</v>
      </c>
      <c r="AV9" s="107" t="s">
        <v>240</v>
      </c>
      <c r="AW9" s="106" t="s">
        <v>241</v>
      </c>
      <c r="AX9" s="536"/>
      <c r="AY9" s="563"/>
      <c r="AZ9" s="108" t="s">
        <v>240</v>
      </c>
      <c r="BA9" s="106" t="s">
        <v>242</v>
      </c>
      <c r="BB9" s="107" t="s">
        <v>240</v>
      </c>
      <c r="BC9" s="106" t="s">
        <v>242</v>
      </c>
      <c r="BD9" s="536"/>
      <c r="BE9" s="569"/>
    </row>
    <row r="10" spans="1:57" s="356" customFormat="1" ht="15.75" customHeight="1" thickBot="1" x14ac:dyDescent="0.35">
      <c r="A10" s="109"/>
      <c r="B10" s="110"/>
      <c r="C10" s="111" t="s">
        <v>243</v>
      </c>
      <c r="D10" s="112">
        <f>SUM(szakon_közös!D97)</f>
        <v>9</v>
      </c>
      <c r="E10" s="112">
        <f>SUM(szakon_közös!E97)</f>
        <v>136</v>
      </c>
      <c r="F10" s="112">
        <f>SUM(szakon_közös!F97)</f>
        <v>20</v>
      </c>
      <c r="G10" s="112">
        <f>SUM(szakon_közös!G97)</f>
        <v>291</v>
      </c>
      <c r="H10" s="112">
        <f>SUM(szakon_közös!H97)</f>
        <v>22</v>
      </c>
      <c r="I10" s="112">
        <f>SUM(szakon_közös!I97)</f>
        <v>116</v>
      </c>
      <c r="J10" s="112">
        <f>SUM(szakon_közös!J97)</f>
        <v>12</v>
      </c>
      <c r="K10" s="112">
        <f>SUM(szakon_közös!K97)</f>
        <v>184</v>
      </c>
      <c r="L10" s="112">
        <f>SUM(szakon_közös!L97)</f>
        <v>9</v>
      </c>
      <c r="M10" s="112">
        <f>SUM(szakon_közös!M97)</f>
        <v>131</v>
      </c>
      <c r="N10" s="112">
        <f>SUM(szakon_közös!N97)</f>
        <v>21</v>
      </c>
      <c r="O10" s="112">
        <f>SUM(szakon_közös!O97)</f>
        <v>86</v>
      </c>
      <c r="P10" s="112">
        <f>SUM(szakon_közös!P97)</f>
        <v>11</v>
      </c>
      <c r="Q10" s="112">
        <f>SUM(szakon_közös!Q97)</f>
        <v>164</v>
      </c>
      <c r="R10" s="112">
        <f>SUM(szakon_közös!R97)</f>
        <v>17</v>
      </c>
      <c r="S10" s="112">
        <f>SUM(szakon_közös!S97)</f>
        <v>211</v>
      </c>
      <c r="T10" s="112">
        <f>SUM(szakon_közös!T97)</f>
        <v>23</v>
      </c>
      <c r="U10" s="112">
        <f>SUM(szakon_közös!U97)</f>
        <v>106</v>
      </c>
      <c r="V10" s="112">
        <f>SUM(szakon_közös!V97)</f>
        <v>8</v>
      </c>
      <c r="W10" s="112">
        <f>SUM(szakon_közös!W97)</f>
        <v>124</v>
      </c>
      <c r="X10" s="112">
        <f>SUM(szakon_közös!X97)</f>
        <v>14</v>
      </c>
      <c r="Y10" s="112">
        <f>SUM(szakon_közös!Y97)</f>
        <v>206</v>
      </c>
      <c r="Z10" s="112">
        <f>SUM(szakon_közös!Z97)</f>
        <v>23</v>
      </c>
      <c r="AA10" s="112">
        <f>SUM(szakon_közös!AA97)</f>
        <v>75</v>
      </c>
      <c r="AB10" s="112">
        <f>SUM(szakon_közös!AB97)</f>
        <v>7</v>
      </c>
      <c r="AC10" s="112">
        <f>SUM(szakon_közös!AC97)</f>
        <v>109</v>
      </c>
      <c r="AD10" s="112">
        <f>SUM(szakon_közös!AD97)</f>
        <v>13</v>
      </c>
      <c r="AE10" s="112">
        <f>SUM(szakon_közös!AE97)</f>
        <v>191</v>
      </c>
      <c r="AF10" s="112">
        <f>SUM(szakon_közös!AF97)</f>
        <v>24</v>
      </c>
      <c r="AG10" s="112">
        <f>SUM(szakon_közös!AG97)</f>
        <v>66</v>
      </c>
      <c r="AH10" s="112">
        <f>SUM(szakon_közös!AH97)</f>
        <v>9</v>
      </c>
      <c r="AI10" s="112">
        <f>SUM(szakon_közös!AI97)</f>
        <v>140</v>
      </c>
      <c r="AJ10" s="112">
        <f>SUM(szakon_közös!AJ97)</f>
        <v>15</v>
      </c>
      <c r="AK10" s="112">
        <f>SUM(szakon_közös!AK97)</f>
        <v>220</v>
      </c>
      <c r="AL10" s="112">
        <f>SUM(szakon_közös!AL97)</f>
        <v>25</v>
      </c>
      <c r="AM10" s="112">
        <f>SUM(szakon_közös!AM97)</f>
        <v>76</v>
      </c>
      <c r="AN10" s="112">
        <f>SUM(szakon_közös!AN97)</f>
        <v>5</v>
      </c>
      <c r="AO10" s="112">
        <f>SUM(szakon_közös!AO97)</f>
        <v>75</v>
      </c>
      <c r="AP10" s="112">
        <f>SUM(szakon_közös!AP97)</f>
        <v>11</v>
      </c>
      <c r="AQ10" s="112">
        <f>SUM(szakon_közös!AQ97)</f>
        <v>165</v>
      </c>
      <c r="AR10" s="112">
        <f>SUM(szakon_közös!AR97)</f>
        <v>22</v>
      </c>
      <c r="AS10" s="112">
        <f>SUM(szakon_közös!AS97)</f>
        <v>48</v>
      </c>
      <c r="AT10" s="112">
        <f>SUM(szakon_közös!AT97)</f>
        <v>3</v>
      </c>
      <c r="AU10" s="112">
        <f>SUM(szakon_közös!AU97)</f>
        <v>45</v>
      </c>
      <c r="AV10" s="112">
        <f>SUM(szakon_közös!AV97)</f>
        <v>10</v>
      </c>
      <c r="AW10" s="112">
        <f>SUM(szakon_közös!AW97)</f>
        <v>150</v>
      </c>
      <c r="AX10" s="112">
        <f>SUM(szakon_közös!AX97)</f>
        <v>20</v>
      </c>
      <c r="AY10" s="112">
        <f>SUM(szakon_közös!AY97)</f>
        <v>39</v>
      </c>
      <c r="AZ10" s="112">
        <f>SUM(szakon_közös!AZ97)</f>
        <v>63</v>
      </c>
      <c r="BA10" s="112">
        <f>SUM(szakon_közös!BA97)</f>
        <v>945</v>
      </c>
      <c r="BB10" s="112">
        <f>SUM(szakon_közös!BB97)</f>
        <v>111</v>
      </c>
      <c r="BC10" s="112">
        <f>SUM(szakon_közös!BC97)</f>
        <v>1665</v>
      </c>
      <c r="BD10" s="112">
        <f>SUM(szakon_közös!BD97)</f>
        <v>180</v>
      </c>
      <c r="BE10" s="112">
        <f>SUM(szakon_közös!BE97)</f>
        <v>175</v>
      </c>
    </row>
    <row r="11" spans="1:57" s="356" customFormat="1" ht="15.75" customHeight="1" x14ac:dyDescent="0.3">
      <c r="A11" s="113" t="s">
        <v>8</v>
      </c>
      <c r="B11" s="114"/>
      <c r="C11" s="115" t="s">
        <v>22</v>
      </c>
      <c r="D11" s="116"/>
      <c r="E11" s="117"/>
      <c r="F11" s="118"/>
      <c r="G11" s="117"/>
      <c r="H11" s="118"/>
      <c r="I11" s="119"/>
      <c r="J11" s="118"/>
      <c r="K11" s="117"/>
      <c r="L11" s="118"/>
      <c r="M11" s="117"/>
      <c r="N11" s="118"/>
      <c r="O11" s="119"/>
      <c r="P11" s="118"/>
      <c r="Q11" s="117"/>
      <c r="R11" s="118"/>
      <c r="S11" s="117"/>
      <c r="T11" s="118"/>
      <c r="U11" s="119"/>
      <c r="V11" s="118"/>
      <c r="W11" s="117"/>
      <c r="X11" s="118"/>
      <c r="Y11" s="117"/>
      <c r="Z11" s="118"/>
      <c r="AA11" s="120"/>
      <c r="AB11" s="116"/>
      <c r="AC11" s="117"/>
      <c r="AD11" s="118"/>
      <c r="AE11" s="117"/>
      <c r="AF11" s="118"/>
      <c r="AG11" s="119"/>
      <c r="AH11" s="118"/>
      <c r="AI11" s="117"/>
      <c r="AJ11" s="118"/>
      <c r="AK11" s="117"/>
      <c r="AL11" s="118"/>
      <c r="AM11" s="119"/>
      <c r="AN11" s="118"/>
      <c r="AO11" s="117"/>
      <c r="AP11" s="118"/>
      <c r="AQ11" s="117"/>
      <c r="AR11" s="118"/>
      <c r="AS11" s="119"/>
      <c r="AT11" s="118"/>
      <c r="AU11" s="117"/>
      <c r="AV11" s="118"/>
      <c r="AW11" s="117"/>
      <c r="AX11" s="118"/>
      <c r="AY11" s="120"/>
      <c r="AZ11" s="121"/>
      <c r="BA11" s="121"/>
      <c r="BB11" s="121"/>
      <c r="BC11" s="121"/>
      <c r="BD11" s="121"/>
      <c r="BE11" s="122"/>
    </row>
    <row r="12" spans="1:57" ht="15.75" customHeight="1" x14ac:dyDescent="0.3">
      <c r="A12" s="226" t="s">
        <v>188</v>
      </c>
      <c r="B12" s="54" t="s">
        <v>17</v>
      </c>
      <c r="C12" s="227" t="s">
        <v>189</v>
      </c>
      <c r="D12" s="228">
        <v>2</v>
      </c>
      <c r="E12" s="4">
        <v>24</v>
      </c>
      <c r="F12" s="228"/>
      <c r="G12" s="4">
        <v>6</v>
      </c>
      <c r="H12" s="228">
        <v>2</v>
      </c>
      <c r="I12" s="229" t="s">
        <v>18</v>
      </c>
      <c r="J12" s="230"/>
      <c r="K12" s="4" t="str">
        <f t="shared" ref="K12" si="0">IF(J12*15=0,"",J12*15)</f>
        <v/>
      </c>
      <c r="L12" s="231"/>
      <c r="M12" s="4" t="str">
        <f t="shared" ref="M12" si="1">IF(L12*15=0,"",L12*15)</f>
        <v/>
      </c>
      <c r="N12" s="228"/>
      <c r="O12" s="232"/>
      <c r="P12" s="357"/>
      <c r="Q12" s="123" t="str">
        <f t="shared" ref="Q12:Q41" si="2">IF(P12*15=0,"",P12*15)</f>
        <v/>
      </c>
      <c r="R12" s="358"/>
      <c r="S12" s="123" t="str">
        <f t="shared" ref="S12:S41" si="3">IF(R12*15=0,"",R12*15)</f>
        <v/>
      </c>
      <c r="T12" s="359"/>
      <c r="U12" s="360"/>
      <c r="V12" s="357"/>
      <c r="W12" s="123" t="str">
        <f t="shared" ref="W12:W41" si="4">IF(V12*15=0,"",V12*15)</f>
        <v/>
      </c>
      <c r="X12" s="358"/>
      <c r="Y12" s="123" t="str">
        <f t="shared" ref="Y12:Y41" si="5">IF(X12*15=0,"",X12*15)</f>
        <v/>
      </c>
      <c r="Z12" s="359"/>
      <c r="AA12" s="360"/>
      <c r="AB12" s="357"/>
      <c r="AC12" s="123" t="str">
        <f t="shared" ref="AC12:AC41" si="6">IF(AB12*15=0,"",AB12*15)</f>
        <v/>
      </c>
      <c r="AD12" s="358"/>
      <c r="AE12" s="123" t="str">
        <f t="shared" ref="AE12:AE41" si="7">IF(AD12*15=0,"",AD12*15)</f>
        <v/>
      </c>
      <c r="AF12" s="359"/>
      <c r="AG12" s="360"/>
      <c r="AH12" s="357"/>
      <c r="AI12" s="123" t="str">
        <f t="shared" ref="AI12:AI41" si="8">IF(AH12*15=0,"",AH12*15)</f>
        <v/>
      </c>
      <c r="AJ12" s="358"/>
      <c r="AK12" s="123" t="str">
        <f t="shared" ref="AK12:AK41" si="9">IF(AJ12*15=0,"",AJ12*15)</f>
        <v/>
      </c>
      <c r="AL12" s="359"/>
      <c r="AM12" s="360"/>
      <c r="AN12" s="357"/>
      <c r="AO12" s="123" t="str">
        <f t="shared" ref="AO12:AO41" si="10">IF(AN12*15=0,"",AN12*15)</f>
        <v/>
      </c>
      <c r="AP12" s="358"/>
      <c r="AQ12" s="123" t="str">
        <f t="shared" ref="AQ12:AQ41" si="11">IF(AP12*15=0,"",AP12*15)</f>
        <v/>
      </c>
      <c r="AR12" s="359"/>
      <c r="AS12" s="360"/>
      <c r="AT12" s="357"/>
      <c r="AU12" s="123" t="str">
        <f t="shared" ref="AU12:AU41" si="12">IF(AT12*15=0,"",AT12*15)</f>
        <v/>
      </c>
      <c r="AV12" s="358"/>
      <c r="AW12" s="123" t="str">
        <f t="shared" ref="AW12:AW41" si="13">IF(AV12*15=0,"",AV12*15)</f>
        <v/>
      </c>
      <c r="AX12" s="359"/>
      <c r="AY12" s="360"/>
      <c r="AZ12" s="5">
        <f t="shared" ref="AZ12:AZ41" si="14">IF(D12+J12+P12+V12+AB12+AH12+AN12+AT12=0,"",D12+J12+P12+V12+AB12+AH12+AN12+AT12)</f>
        <v>2</v>
      </c>
      <c r="BA12" s="4">
        <f t="shared" ref="BA12:BA41" si="15">IF((D12+J12+P12+V12+AB12+AH12+AN12+AT12)*15=0,"",(D12+J12+P12+V12+AB12+AH12+AN12+AT12)*15)</f>
        <v>30</v>
      </c>
      <c r="BB12" s="6" t="str">
        <f t="shared" ref="BB12:BB41" si="16">IF(F12+L12+R12+X12+AD12+AJ12+AP12+AV12=0,"",F12+L12+R12+X12+AD12+AJ12+AP12+AV12)</f>
        <v/>
      </c>
      <c r="BC12" s="4" t="str">
        <f t="shared" ref="BC12:BC41" si="17">IF((L12+F12+R12+X12+AD12+AJ12+AP12+AV12)*15=0,"",(L12+F12+R12+X12+AD12+AJ12+AP12+AV12)*15)</f>
        <v/>
      </c>
      <c r="BD12" s="6">
        <f t="shared" ref="BD12:BD41" si="18">IF(N12+H12+T12+Z12+AF12+AL12+AR12+AX12=0,"",N12+H12+T12+Z12+AF12+AL12+AR12+AX12)</f>
        <v>2</v>
      </c>
      <c r="BE12" s="7">
        <f t="shared" ref="BE12:BE41" si="19">IF(D12+F12+L12+J12+P12+R12+V12+X12+AB12+AD12+AH12+AJ12+AN12+AP12+AT12+AV12=0,"",D12+F12+L12+J12+P12+R12+V12+X12+AB12+AD12+AH12+AJ12+AN12+AP12+AT12+AV12)</f>
        <v>2</v>
      </c>
    </row>
    <row r="13" spans="1:57" ht="15.75" customHeight="1" x14ac:dyDescent="0.3">
      <c r="A13" s="226" t="s">
        <v>190</v>
      </c>
      <c r="B13" s="54" t="s">
        <v>17</v>
      </c>
      <c r="C13" s="227" t="s">
        <v>191</v>
      </c>
      <c r="D13" s="228">
        <v>3</v>
      </c>
      <c r="E13" s="4">
        <v>50</v>
      </c>
      <c r="F13" s="228">
        <v>2</v>
      </c>
      <c r="G13" s="4">
        <v>24</v>
      </c>
      <c r="H13" s="228">
        <v>4</v>
      </c>
      <c r="I13" s="229" t="s">
        <v>18</v>
      </c>
      <c r="J13" s="230"/>
      <c r="K13" s="4"/>
      <c r="L13" s="231"/>
      <c r="M13" s="4"/>
      <c r="N13" s="231"/>
      <c r="O13" s="232"/>
      <c r="P13" s="357"/>
      <c r="Q13" s="123" t="str">
        <f t="shared" si="2"/>
        <v/>
      </c>
      <c r="R13" s="358"/>
      <c r="S13" s="123" t="str">
        <f t="shared" si="3"/>
        <v/>
      </c>
      <c r="T13" s="359"/>
      <c r="U13" s="360"/>
      <c r="V13" s="357"/>
      <c r="W13" s="123" t="str">
        <f t="shared" si="4"/>
        <v/>
      </c>
      <c r="X13" s="358"/>
      <c r="Y13" s="123" t="str">
        <f t="shared" si="5"/>
        <v/>
      </c>
      <c r="Z13" s="359"/>
      <c r="AA13" s="360"/>
      <c r="AB13" s="357"/>
      <c r="AC13" s="123" t="str">
        <f t="shared" si="6"/>
        <v/>
      </c>
      <c r="AD13" s="358"/>
      <c r="AE13" s="123" t="str">
        <f t="shared" si="7"/>
        <v/>
      </c>
      <c r="AF13" s="359"/>
      <c r="AG13" s="360"/>
      <c r="AH13" s="357"/>
      <c r="AI13" s="123" t="str">
        <f t="shared" si="8"/>
        <v/>
      </c>
      <c r="AJ13" s="358"/>
      <c r="AK13" s="123" t="str">
        <f t="shared" si="9"/>
        <v/>
      </c>
      <c r="AL13" s="359"/>
      <c r="AM13" s="360"/>
      <c r="AN13" s="357"/>
      <c r="AO13" s="123" t="str">
        <f t="shared" si="10"/>
        <v/>
      </c>
      <c r="AP13" s="358"/>
      <c r="AQ13" s="123" t="str">
        <f t="shared" si="11"/>
        <v/>
      </c>
      <c r="AR13" s="359"/>
      <c r="AS13" s="360"/>
      <c r="AT13" s="357"/>
      <c r="AU13" s="123" t="str">
        <f t="shared" si="12"/>
        <v/>
      </c>
      <c r="AV13" s="358"/>
      <c r="AW13" s="123" t="str">
        <f t="shared" si="13"/>
        <v/>
      </c>
      <c r="AX13" s="359"/>
      <c r="AY13" s="360"/>
      <c r="AZ13" s="5">
        <f t="shared" si="14"/>
        <v>3</v>
      </c>
      <c r="BA13" s="4">
        <f t="shared" si="15"/>
        <v>45</v>
      </c>
      <c r="BB13" s="6">
        <f t="shared" si="16"/>
        <v>2</v>
      </c>
      <c r="BC13" s="4">
        <f t="shared" si="17"/>
        <v>30</v>
      </c>
      <c r="BD13" s="6">
        <f t="shared" si="18"/>
        <v>4</v>
      </c>
      <c r="BE13" s="7">
        <f t="shared" si="19"/>
        <v>5</v>
      </c>
    </row>
    <row r="14" spans="1:57" ht="15.75" customHeight="1" x14ac:dyDescent="0.3">
      <c r="A14" s="282" t="s">
        <v>429</v>
      </c>
      <c r="B14" s="55" t="s">
        <v>17</v>
      </c>
      <c r="C14" s="361" t="s">
        <v>126</v>
      </c>
      <c r="D14" s="357"/>
      <c r="E14" s="123" t="str">
        <f t="shared" ref="E14:E19" si="20">IF(D14*15=0,"",D14*15)</f>
        <v/>
      </c>
      <c r="F14" s="358"/>
      <c r="G14" s="123" t="str">
        <f t="shared" ref="G14:G19" si="21">IF(F14*15=0,"",F14*15)</f>
        <v/>
      </c>
      <c r="H14" s="359"/>
      <c r="I14" s="360"/>
      <c r="J14" s="357">
        <v>1</v>
      </c>
      <c r="K14" s="123">
        <f t="shared" ref="K14:K41" si="22">IF(J14*15=0,"",J14*15)</f>
        <v>15</v>
      </c>
      <c r="L14" s="358"/>
      <c r="M14" s="123" t="str">
        <f t="shared" ref="M14:M41" si="23">IF(L14*15=0,"",L14*15)</f>
        <v/>
      </c>
      <c r="N14" s="359">
        <v>1</v>
      </c>
      <c r="O14" s="360" t="s">
        <v>53</v>
      </c>
      <c r="P14" s="357"/>
      <c r="Q14" s="123" t="str">
        <f t="shared" si="2"/>
        <v/>
      </c>
      <c r="R14" s="358"/>
      <c r="S14" s="123" t="str">
        <f t="shared" si="3"/>
        <v/>
      </c>
      <c r="T14" s="359"/>
      <c r="U14" s="360"/>
      <c r="V14" s="357"/>
      <c r="W14" s="123" t="str">
        <f t="shared" si="4"/>
        <v/>
      </c>
      <c r="X14" s="358"/>
      <c r="Y14" s="123" t="str">
        <f t="shared" si="5"/>
        <v/>
      </c>
      <c r="Z14" s="359"/>
      <c r="AA14" s="360"/>
      <c r="AB14" s="357"/>
      <c r="AC14" s="123" t="str">
        <f t="shared" si="6"/>
        <v/>
      </c>
      <c r="AD14" s="358"/>
      <c r="AE14" s="123" t="str">
        <f t="shared" si="7"/>
        <v/>
      </c>
      <c r="AF14" s="359"/>
      <c r="AG14" s="360"/>
      <c r="AH14" s="357"/>
      <c r="AI14" s="123" t="str">
        <f t="shared" si="8"/>
        <v/>
      </c>
      <c r="AJ14" s="358"/>
      <c r="AK14" s="123" t="str">
        <f t="shared" si="9"/>
        <v/>
      </c>
      <c r="AL14" s="359"/>
      <c r="AM14" s="360"/>
      <c r="AN14" s="357"/>
      <c r="AO14" s="123" t="str">
        <f t="shared" si="10"/>
        <v/>
      </c>
      <c r="AP14" s="358"/>
      <c r="AQ14" s="123" t="str">
        <f t="shared" si="11"/>
        <v/>
      </c>
      <c r="AR14" s="359"/>
      <c r="AS14" s="360"/>
      <c r="AT14" s="357"/>
      <c r="AU14" s="123" t="str">
        <f t="shared" si="12"/>
        <v/>
      </c>
      <c r="AV14" s="358"/>
      <c r="AW14" s="123" t="str">
        <f t="shared" si="13"/>
        <v/>
      </c>
      <c r="AX14" s="359"/>
      <c r="AY14" s="360"/>
      <c r="AZ14" s="5">
        <f t="shared" si="14"/>
        <v>1</v>
      </c>
      <c r="BA14" s="4">
        <f t="shared" si="15"/>
        <v>15</v>
      </c>
      <c r="BB14" s="6" t="str">
        <f t="shared" si="16"/>
        <v/>
      </c>
      <c r="BC14" s="4" t="str">
        <f t="shared" si="17"/>
        <v/>
      </c>
      <c r="BD14" s="6">
        <f t="shared" si="18"/>
        <v>1</v>
      </c>
      <c r="BE14" s="7">
        <f t="shared" si="19"/>
        <v>1</v>
      </c>
    </row>
    <row r="15" spans="1:57" ht="15.75" customHeight="1" x14ac:dyDescent="0.3">
      <c r="A15" s="282" t="s">
        <v>439</v>
      </c>
      <c r="B15" s="55" t="s">
        <v>215</v>
      </c>
      <c r="C15" s="362" t="s">
        <v>372</v>
      </c>
      <c r="D15" s="357"/>
      <c r="E15" s="123" t="str">
        <f t="shared" si="20"/>
        <v/>
      </c>
      <c r="F15" s="358"/>
      <c r="G15" s="123" t="str">
        <f t="shared" si="21"/>
        <v/>
      </c>
      <c r="H15" s="359"/>
      <c r="I15" s="360"/>
      <c r="J15" s="357">
        <v>1</v>
      </c>
      <c r="K15" s="123">
        <f t="shared" si="22"/>
        <v>15</v>
      </c>
      <c r="L15" s="358"/>
      <c r="M15" s="123" t="str">
        <f t="shared" si="23"/>
        <v/>
      </c>
      <c r="N15" s="359">
        <v>3</v>
      </c>
      <c r="O15" s="360" t="s">
        <v>18</v>
      </c>
      <c r="P15" s="357"/>
      <c r="Q15" s="123" t="str">
        <f t="shared" si="2"/>
        <v/>
      </c>
      <c r="R15" s="358"/>
      <c r="S15" s="123" t="str">
        <f t="shared" si="3"/>
        <v/>
      </c>
      <c r="T15" s="359"/>
      <c r="U15" s="360"/>
      <c r="V15" s="357"/>
      <c r="W15" s="123" t="str">
        <f t="shared" si="4"/>
        <v/>
      </c>
      <c r="X15" s="358"/>
      <c r="Y15" s="123" t="str">
        <f t="shared" si="5"/>
        <v/>
      </c>
      <c r="Z15" s="359"/>
      <c r="AA15" s="360"/>
      <c r="AB15" s="357"/>
      <c r="AC15" s="123" t="str">
        <f t="shared" si="6"/>
        <v/>
      </c>
      <c r="AD15" s="358"/>
      <c r="AE15" s="123" t="str">
        <f t="shared" si="7"/>
        <v/>
      </c>
      <c r="AF15" s="359"/>
      <c r="AG15" s="360"/>
      <c r="AH15" s="357"/>
      <c r="AI15" s="123" t="str">
        <f t="shared" si="8"/>
        <v/>
      </c>
      <c r="AJ15" s="358"/>
      <c r="AK15" s="123" t="str">
        <f t="shared" si="9"/>
        <v/>
      </c>
      <c r="AL15" s="359"/>
      <c r="AM15" s="360"/>
      <c r="AN15" s="357"/>
      <c r="AO15" s="123" t="str">
        <f t="shared" si="10"/>
        <v/>
      </c>
      <c r="AP15" s="358"/>
      <c r="AQ15" s="123" t="str">
        <f t="shared" si="11"/>
        <v/>
      </c>
      <c r="AR15" s="359"/>
      <c r="AS15" s="360"/>
      <c r="AT15" s="357"/>
      <c r="AU15" s="123" t="str">
        <f t="shared" si="12"/>
        <v/>
      </c>
      <c r="AV15" s="358"/>
      <c r="AW15" s="123" t="str">
        <f t="shared" si="13"/>
        <v/>
      </c>
      <c r="AX15" s="359"/>
      <c r="AY15" s="360"/>
      <c r="AZ15" s="5">
        <f t="shared" si="14"/>
        <v>1</v>
      </c>
      <c r="BA15" s="4">
        <f t="shared" si="15"/>
        <v>15</v>
      </c>
      <c r="BB15" s="6" t="str">
        <f t="shared" si="16"/>
        <v/>
      </c>
      <c r="BC15" s="4" t="str">
        <f t="shared" si="17"/>
        <v/>
      </c>
      <c r="BD15" s="6">
        <f t="shared" si="18"/>
        <v>3</v>
      </c>
      <c r="BE15" s="7">
        <f t="shared" si="19"/>
        <v>1</v>
      </c>
    </row>
    <row r="16" spans="1:57" ht="15.75" customHeight="1" x14ac:dyDescent="0.3">
      <c r="A16" s="282" t="s">
        <v>196</v>
      </c>
      <c r="B16" s="55" t="s">
        <v>215</v>
      </c>
      <c r="C16" s="283" t="s">
        <v>250</v>
      </c>
      <c r="D16" s="357"/>
      <c r="E16" s="123" t="str">
        <f t="shared" si="20"/>
        <v/>
      </c>
      <c r="F16" s="358"/>
      <c r="G16" s="123" t="str">
        <f t="shared" si="21"/>
        <v/>
      </c>
      <c r="H16" s="359"/>
      <c r="I16" s="360"/>
      <c r="J16" s="357"/>
      <c r="K16" s="123" t="str">
        <f t="shared" si="22"/>
        <v/>
      </c>
      <c r="L16" s="358"/>
      <c r="M16" s="123" t="str">
        <f t="shared" si="23"/>
        <v/>
      </c>
      <c r="N16" s="359"/>
      <c r="O16" s="360"/>
      <c r="P16" s="357"/>
      <c r="Q16" s="123" t="str">
        <f t="shared" si="2"/>
        <v/>
      </c>
      <c r="R16" s="358"/>
      <c r="S16" s="123" t="str">
        <f t="shared" si="3"/>
        <v/>
      </c>
      <c r="T16" s="359"/>
      <c r="U16" s="360"/>
      <c r="V16" s="357"/>
      <c r="W16" s="123" t="str">
        <f t="shared" si="4"/>
        <v/>
      </c>
      <c r="X16" s="358"/>
      <c r="Y16" s="123" t="str">
        <f t="shared" si="5"/>
        <v/>
      </c>
      <c r="Z16" s="359"/>
      <c r="AA16" s="360"/>
      <c r="AB16" s="357"/>
      <c r="AC16" s="123" t="str">
        <f t="shared" si="6"/>
        <v/>
      </c>
      <c r="AD16" s="358"/>
      <c r="AE16" s="123" t="str">
        <f t="shared" si="7"/>
        <v/>
      </c>
      <c r="AF16" s="359"/>
      <c r="AG16" s="360"/>
      <c r="AH16" s="357">
        <v>1</v>
      </c>
      <c r="AI16" s="123">
        <f t="shared" si="8"/>
        <v>15</v>
      </c>
      <c r="AJ16" s="358">
        <v>3</v>
      </c>
      <c r="AK16" s="123">
        <f t="shared" si="9"/>
        <v>45</v>
      </c>
      <c r="AL16" s="359">
        <v>3</v>
      </c>
      <c r="AM16" s="360" t="s">
        <v>355</v>
      </c>
      <c r="AN16" s="357"/>
      <c r="AO16" s="123" t="str">
        <f t="shared" si="10"/>
        <v/>
      </c>
      <c r="AP16" s="358"/>
      <c r="AQ16" s="123" t="str">
        <f t="shared" si="11"/>
        <v/>
      </c>
      <c r="AR16" s="359"/>
      <c r="AS16" s="360"/>
      <c r="AT16" s="357"/>
      <c r="AU16" s="123" t="str">
        <f t="shared" si="12"/>
        <v/>
      </c>
      <c r="AV16" s="358"/>
      <c r="AW16" s="123" t="str">
        <f t="shared" si="13"/>
        <v/>
      </c>
      <c r="AX16" s="359"/>
      <c r="AY16" s="360"/>
      <c r="AZ16" s="5">
        <f t="shared" si="14"/>
        <v>1</v>
      </c>
      <c r="BA16" s="4">
        <f t="shared" si="15"/>
        <v>15</v>
      </c>
      <c r="BB16" s="6">
        <f t="shared" si="16"/>
        <v>3</v>
      </c>
      <c r="BC16" s="4">
        <f t="shared" si="17"/>
        <v>45</v>
      </c>
      <c r="BD16" s="6">
        <f t="shared" si="18"/>
        <v>3</v>
      </c>
      <c r="BE16" s="7">
        <f t="shared" si="19"/>
        <v>4</v>
      </c>
    </row>
    <row r="17" spans="1:57" ht="15.75" customHeight="1" x14ac:dyDescent="0.3">
      <c r="A17" s="282" t="s">
        <v>197</v>
      </c>
      <c r="B17" s="55" t="s">
        <v>215</v>
      </c>
      <c r="C17" s="283" t="s">
        <v>198</v>
      </c>
      <c r="D17" s="357"/>
      <c r="E17" s="123" t="str">
        <f t="shared" si="20"/>
        <v/>
      </c>
      <c r="F17" s="358"/>
      <c r="G17" s="123" t="str">
        <f t="shared" si="21"/>
        <v/>
      </c>
      <c r="H17" s="359"/>
      <c r="I17" s="360"/>
      <c r="J17" s="357"/>
      <c r="K17" s="123" t="str">
        <f t="shared" si="22"/>
        <v/>
      </c>
      <c r="L17" s="358"/>
      <c r="M17" s="123" t="str">
        <f t="shared" si="23"/>
        <v/>
      </c>
      <c r="N17" s="359"/>
      <c r="O17" s="360"/>
      <c r="P17" s="357"/>
      <c r="Q17" s="123" t="str">
        <f t="shared" si="2"/>
        <v/>
      </c>
      <c r="R17" s="358"/>
      <c r="S17" s="123" t="str">
        <f t="shared" si="3"/>
        <v/>
      </c>
      <c r="T17" s="359"/>
      <c r="U17" s="360"/>
      <c r="V17" s="357"/>
      <c r="W17" s="123" t="str">
        <f t="shared" si="4"/>
        <v/>
      </c>
      <c r="X17" s="358"/>
      <c r="Y17" s="123" t="str">
        <f t="shared" si="5"/>
        <v/>
      </c>
      <c r="Z17" s="359"/>
      <c r="AA17" s="360"/>
      <c r="AB17" s="357"/>
      <c r="AC17" s="123" t="str">
        <f t="shared" si="6"/>
        <v/>
      </c>
      <c r="AD17" s="358"/>
      <c r="AE17" s="123" t="str">
        <f t="shared" si="7"/>
        <v/>
      </c>
      <c r="AF17" s="359"/>
      <c r="AG17" s="360"/>
      <c r="AH17" s="357"/>
      <c r="AI17" s="123" t="str">
        <f t="shared" si="8"/>
        <v/>
      </c>
      <c r="AJ17" s="358"/>
      <c r="AK17" s="123" t="str">
        <f t="shared" si="9"/>
        <v/>
      </c>
      <c r="AL17" s="359"/>
      <c r="AM17" s="360"/>
      <c r="AN17" s="357">
        <v>1</v>
      </c>
      <c r="AO17" s="123">
        <f t="shared" si="10"/>
        <v>15</v>
      </c>
      <c r="AP17" s="358">
        <v>5</v>
      </c>
      <c r="AQ17" s="123">
        <f t="shared" si="11"/>
        <v>75</v>
      </c>
      <c r="AR17" s="359">
        <v>6</v>
      </c>
      <c r="AS17" s="360" t="s">
        <v>355</v>
      </c>
      <c r="AT17" s="357"/>
      <c r="AU17" s="123" t="str">
        <f t="shared" si="12"/>
        <v/>
      </c>
      <c r="AV17" s="358"/>
      <c r="AW17" s="123" t="str">
        <f t="shared" si="13"/>
        <v/>
      </c>
      <c r="AX17" s="359"/>
      <c r="AY17" s="360"/>
      <c r="AZ17" s="5">
        <f t="shared" si="14"/>
        <v>1</v>
      </c>
      <c r="BA17" s="4">
        <f t="shared" si="15"/>
        <v>15</v>
      </c>
      <c r="BB17" s="6">
        <f t="shared" si="16"/>
        <v>5</v>
      </c>
      <c r="BC17" s="4">
        <f t="shared" si="17"/>
        <v>75</v>
      </c>
      <c r="BD17" s="6">
        <f t="shared" si="18"/>
        <v>6</v>
      </c>
      <c r="BE17" s="7">
        <f t="shared" si="19"/>
        <v>6</v>
      </c>
    </row>
    <row r="18" spans="1:57" ht="15.75" customHeight="1" x14ac:dyDescent="0.3">
      <c r="A18" s="282" t="s">
        <v>251</v>
      </c>
      <c r="B18" s="55" t="s">
        <v>215</v>
      </c>
      <c r="C18" s="283" t="s">
        <v>199</v>
      </c>
      <c r="D18" s="357"/>
      <c r="E18" s="123" t="str">
        <f t="shared" si="20"/>
        <v/>
      </c>
      <c r="F18" s="358"/>
      <c r="G18" s="123" t="str">
        <f t="shared" si="21"/>
        <v/>
      </c>
      <c r="H18" s="359"/>
      <c r="I18" s="360"/>
      <c r="J18" s="357"/>
      <c r="K18" s="123" t="str">
        <f t="shared" si="22"/>
        <v/>
      </c>
      <c r="L18" s="358"/>
      <c r="M18" s="123" t="str">
        <f t="shared" si="23"/>
        <v/>
      </c>
      <c r="N18" s="359"/>
      <c r="O18" s="360"/>
      <c r="P18" s="357"/>
      <c r="Q18" s="123" t="str">
        <f t="shared" si="2"/>
        <v/>
      </c>
      <c r="R18" s="358"/>
      <c r="S18" s="123" t="str">
        <f t="shared" si="3"/>
        <v/>
      </c>
      <c r="T18" s="359"/>
      <c r="U18" s="360"/>
      <c r="V18" s="357"/>
      <c r="W18" s="123" t="str">
        <f t="shared" si="4"/>
        <v/>
      </c>
      <c r="X18" s="358"/>
      <c r="Y18" s="123" t="str">
        <f t="shared" si="5"/>
        <v/>
      </c>
      <c r="Z18" s="359"/>
      <c r="AA18" s="360"/>
      <c r="AB18" s="357"/>
      <c r="AC18" s="123" t="str">
        <f t="shared" si="6"/>
        <v/>
      </c>
      <c r="AD18" s="358"/>
      <c r="AE18" s="123" t="str">
        <f t="shared" si="7"/>
        <v/>
      </c>
      <c r="AF18" s="359"/>
      <c r="AG18" s="360"/>
      <c r="AH18" s="357"/>
      <c r="AI18" s="123" t="str">
        <f t="shared" si="8"/>
        <v/>
      </c>
      <c r="AJ18" s="358"/>
      <c r="AK18" s="123" t="str">
        <f t="shared" si="9"/>
        <v/>
      </c>
      <c r="AL18" s="359"/>
      <c r="AM18" s="360"/>
      <c r="AN18" s="357"/>
      <c r="AO18" s="123" t="str">
        <f t="shared" si="10"/>
        <v/>
      </c>
      <c r="AP18" s="358"/>
      <c r="AQ18" s="123" t="str">
        <f t="shared" si="11"/>
        <v/>
      </c>
      <c r="AR18" s="359"/>
      <c r="AS18" s="360"/>
      <c r="AT18" s="357">
        <v>1</v>
      </c>
      <c r="AU18" s="123">
        <f t="shared" si="12"/>
        <v>15</v>
      </c>
      <c r="AV18" s="358">
        <v>2</v>
      </c>
      <c r="AW18" s="123">
        <f t="shared" si="13"/>
        <v>30</v>
      </c>
      <c r="AX18" s="359">
        <v>3</v>
      </c>
      <c r="AY18" s="360" t="s">
        <v>367</v>
      </c>
      <c r="AZ18" s="5">
        <f t="shared" si="14"/>
        <v>1</v>
      </c>
      <c r="BA18" s="4">
        <f t="shared" si="15"/>
        <v>15</v>
      </c>
      <c r="BB18" s="6">
        <f t="shared" si="16"/>
        <v>2</v>
      </c>
      <c r="BC18" s="4">
        <f t="shared" si="17"/>
        <v>30</v>
      </c>
      <c r="BD18" s="6">
        <f t="shared" si="18"/>
        <v>3</v>
      </c>
      <c r="BE18" s="7">
        <f t="shared" si="19"/>
        <v>3</v>
      </c>
    </row>
    <row r="19" spans="1:57" ht="15.75" customHeight="1" x14ac:dyDescent="0.3">
      <c r="A19" s="282" t="s">
        <v>204</v>
      </c>
      <c r="B19" s="55" t="s">
        <v>215</v>
      </c>
      <c r="C19" s="361" t="s">
        <v>257</v>
      </c>
      <c r="D19" s="357"/>
      <c r="E19" s="123" t="str">
        <f t="shared" si="20"/>
        <v/>
      </c>
      <c r="F19" s="358"/>
      <c r="G19" s="123" t="str">
        <f t="shared" si="21"/>
        <v/>
      </c>
      <c r="H19" s="359"/>
      <c r="I19" s="360"/>
      <c r="J19" s="357"/>
      <c r="K19" s="123" t="str">
        <f t="shared" si="22"/>
        <v/>
      </c>
      <c r="L19" s="358"/>
      <c r="M19" s="123" t="str">
        <f t="shared" si="23"/>
        <v/>
      </c>
      <c r="N19" s="359"/>
      <c r="O19" s="360"/>
      <c r="P19" s="357"/>
      <c r="Q19" s="123" t="str">
        <f t="shared" si="2"/>
        <v/>
      </c>
      <c r="R19" s="358"/>
      <c r="S19" s="123" t="str">
        <f t="shared" si="3"/>
        <v/>
      </c>
      <c r="T19" s="359"/>
      <c r="U19" s="360"/>
      <c r="V19" s="357"/>
      <c r="W19" s="123" t="str">
        <f t="shared" si="4"/>
        <v/>
      </c>
      <c r="X19" s="358"/>
      <c r="Y19" s="123" t="str">
        <f t="shared" si="5"/>
        <v/>
      </c>
      <c r="Z19" s="359"/>
      <c r="AA19" s="360"/>
      <c r="AB19" s="357"/>
      <c r="AC19" s="123" t="str">
        <f t="shared" si="6"/>
        <v/>
      </c>
      <c r="AD19" s="358"/>
      <c r="AE19" s="123" t="str">
        <f t="shared" si="7"/>
        <v/>
      </c>
      <c r="AF19" s="359"/>
      <c r="AG19" s="360"/>
      <c r="AH19" s="357"/>
      <c r="AI19" s="123" t="str">
        <f t="shared" si="8"/>
        <v/>
      </c>
      <c r="AJ19" s="358"/>
      <c r="AK19" s="123" t="str">
        <f t="shared" si="9"/>
        <v/>
      </c>
      <c r="AL19" s="359"/>
      <c r="AM19" s="360"/>
      <c r="AN19" s="357"/>
      <c r="AO19" s="123" t="str">
        <f t="shared" si="10"/>
        <v/>
      </c>
      <c r="AP19" s="358"/>
      <c r="AQ19" s="123" t="str">
        <f t="shared" si="11"/>
        <v/>
      </c>
      <c r="AR19" s="359"/>
      <c r="AS19" s="360"/>
      <c r="AT19" s="357">
        <v>1</v>
      </c>
      <c r="AU19" s="123">
        <f t="shared" si="12"/>
        <v>15</v>
      </c>
      <c r="AV19" s="358">
        <v>1</v>
      </c>
      <c r="AW19" s="123">
        <f t="shared" si="13"/>
        <v>15</v>
      </c>
      <c r="AX19" s="359">
        <v>2</v>
      </c>
      <c r="AY19" s="360" t="s">
        <v>17</v>
      </c>
      <c r="AZ19" s="5">
        <f t="shared" si="14"/>
        <v>1</v>
      </c>
      <c r="BA19" s="4">
        <f t="shared" si="15"/>
        <v>15</v>
      </c>
      <c r="BB19" s="6">
        <f t="shared" si="16"/>
        <v>1</v>
      </c>
      <c r="BC19" s="4">
        <f t="shared" si="17"/>
        <v>15</v>
      </c>
      <c r="BD19" s="6">
        <f t="shared" si="18"/>
        <v>2</v>
      </c>
      <c r="BE19" s="7">
        <f t="shared" si="19"/>
        <v>2</v>
      </c>
    </row>
    <row r="20" spans="1:57" ht="15.75" customHeight="1" x14ac:dyDescent="0.3">
      <c r="A20" s="282" t="s">
        <v>262</v>
      </c>
      <c r="B20" s="55" t="s">
        <v>215</v>
      </c>
      <c r="C20" s="361" t="s">
        <v>263</v>
      </c>
      <c r="D20" s="357"/>
      <c r="E20" s="123" t="str">
        <f t="shared" ref="E20:E41" si="24">IF(D20*15=0,"",D20*15)</f>
        <v/>
      </c>
      <c r="F20" s="358"/>
      <c r="G20" s="123" t="str">
        <f t="shared" ref="G20:G41" si="25">IF(F20*15=0,"",F20*15)</f>
        <v/>
      </c>
      <c r="H20" s="359"/>
      <c r="I20" s="360"/>
      <c r="J20" s="357"/>
      <c r="K20" s="123" t="str">
        <f t="shared" si="22"/>
        <v/>
      </c>
      <c r="L20" s="358"/>
      <c r="M20" s="123" t="str">
        <f t="shared" si="23"/>
        <v/>
      </c>
      <c r="N20" s="359"/>
      <c r="O20" s="360"/>
      <c r="P20" s="357"/>
      <c r="Q20" s="123" t="str">
        <f t="shared" si="2"/>
        <v/>
      </c>
      <c r="R20" s="358"/>
      <c r="S20" s="123" t="str">
        <f t="shared" si="3"/>
        <v/>
      </c>
      <c r="T20" s="359"/>
      <c r="U20" s="360"/>
      <c r="V20" s="357"/>
      <c r="W20" s="123" t="str">
        <f t="shared" si="4"/>
        <v/>
      </c>
      <c r="X20" s="358"/>
      <c r="Y20" s="123" t="str">
        <f t="shared" si="5"/>
        <v/>
      </c>
      <c r="Z20" s="359"/>
      <c r="AA20" s="360"/>
      <c r="AB20" s="357">
        <v>1</v>
      </c>
      <c r="AC20" s="123">
        <f t="shared" si="6"/>
        <v>15</v>
      </c>
      <c r="AD20" s="358"/>
      <c r="AE20" s="123" t="str">
        <f t="shared" si="7"/>
        <v/>
      </c>
      <c r="AF20" s="359">
        <v>1</v>
      </c>
      <c r="AG20" s="360" t="s">
        <v>53</v>
      </c>
      <c r="AH20" s="357"/>
      <c r="AI20" s="123" t="str">
        <f t="shared" si="8"/>
        <v/>
      </c>
      <c r="AJ20" s="358"/>
      <c r="AK20" s="123" t="str">
        <f t="shared" si="9"/>
        <v/>
      </c>
      <c r="AL20" s="359"/>
      <c r="AM20" s="360"/>
      <c r="AN20" s="357"/>
      <c r="AO20" s="123" t="str">
        <f t="shared" si="10"/>
        <v/>
      </c>
      <c r="AP20" s="358"/>
      <c r="AQ20" s="123" t="str">
        <f t="shared" si="11"/>
        <v/>
      </c>
      <c r="AR20" s="359"/>
      <c r="AS20" s="360"/>
      <c r="AT20" s="357"/>
      <c r="AU20" s="123" t="str">
        <f t="shared" si="12"/>
        <v/>
      </c>
      <c r="AV20" s="358"/>
      <c r="AW20" s="123" t="str">
        <f t="shared" si="13"/>
        <v/>
      </c>
      <c r="AX20" s="359"/>
      <c r="AY20" s="360"/>
      <c r="AZ20" s="5">
        <f t="shared" si="14"/>
        <v>1</v>
      </c>
      <c r="BA20" s="4">
        <f t="shared" si="15"/>
        <v>15</v>
      </c>
      <c r="BB20" s="6" t="str">
        <f t="shared" si="16"/>
        <v/>
      </c>
      <c r="BC20" s="4" t="str">
        <f t="shared" si="17"/>
        <v/>
      </c>
      <c r="BD20" s="6">
        <f t="shared" si="18"/>
        <v>1</v>
      </c>
      <c r="BE20" s="7">
        <f t="shared" si="19"/>
        <v>1</v>
      </c>
    </row>
    <row r="21" spans="1:57" ht="15.75" customHeight="1" x14ac:dyDescent="0.3">
      <c r="A21" s="282" t="s">
        <v>264</v>
      </c>
      <c r="B21" s="55" t="s">
        <v>215</v>
      </c>
      <c r="C21" s="361" t="s">
        <v>265</v>
      </c>
      <c r="D21" s="357"/>
      <c r="E21" s="123" t="str">
        <f t="shared" si="24"/>
        <v/>
      </c>
      <c r="F21" s="358"/>
      <c r="G21" s="123" t="str">
        <f t="shared" si="25"/>
        <v/>
      </c>
      <c r="H21" s="359"/>
      <c r="I21" s="360"/>
      <c r="J21" s="357"/>
      <c r="K21" s="123" t="str">
        <f t="shared" si="22"/>
        <v/>
      </c>
      <c r="L21" s="358"/>
      <c r="M21" s="123" t="str">
        <f t="shared" si="23"/>
        <v/>
      </c>
      <c r="N21" s="359"/>
      <c r="O21" s="360"/>
      <c r="P21" s="357"/>
      <c r="Q21" s="123" t="str">
        <f t="shared" si="2"/>
        <v/>
      </c>
      <c r="R21" s="358"/>
      <c r="S21" s="123" t="str">
        <f t="shared" si="3"/>
        <v/>
      </c>
      <c r="T21" s="359"/>
      <c r="U21" s="360"/>
      <c r="V21" s="357"/>
      <c r="W21" s="123" t="str">
        <f t="shared" si="4"/>
        <v/>
      </c>
      <c r="X21" s="358"/>
      <c r="Y21" s="123" t="str">
        <f t="shared" si="5"/>
        <v/>
      </c>
      <c r="Z21" s="359"/>
      <c r="AA21" s="360"/>
      <c r="AB21" s="357"/>
      <c r="AC21" s="123" t="str">
        <f t="shared" si="6"/>
        <v/>
      </c>
      <c r="AD21" s="358"/>
      <c r="AE21" s="123" t="str">
        <f t="shared" si="7"/>
        <v/>
      </c>
      <c r="AF21" s="359"/>
      <c r="AG21" s="360"/>
      <c r="AH21" s="357"/>
      <c r="AI21" s="123" t="str">
        <f t="shared" si="8"/>
        <v/>
      </c>
      <c r="AJ21" s="358"/>
      <c r="AK21" s="123" t="str">
        <f t="shared" si="9"/>
        <v/>
      </c>
      <c r="AL21" s="359"/>
      <c r="AM21" s="360"/>
      <c r="AN21" s="230">
        <v>1</v>
      </c>
      <c r="AO21" s="4">
        <f t="shared" si="10"/>
        <v>15</v>
      </c>
      <c r="AP21" s="231">
        <v>1</v>
      </c>
      <c r="AQ21" s="4">
        <f t="shared" si="11"/>
        <v>15</v>
      </c>
      <c r="AR21" s="231">
        <v>2</v>
      </c>
      <c r="AS21" s="232" t="s">
        <v>355</v>
      </c>
      <c r="AT21" s="231"/>
      <c r="AU21" s="4" t="str">
        <f t="shared" si="12"/>
        <v/>
      </c>
      <c r="AV21" s="231"/>
      <c r="AW21" s="4" t="str">
        <f t="shared" si="13"/>
        <v/>
      </c>
      <c r="AX21" s="231"/>
      <c r="AY21" s="231"/>
      <c r="AZ21" s="5">
        <f t="shared" si="14"/>
        <v>1</v>
      </c>
      <c r="BA21" s="4">
        <f t="shared" si="15"/>
        <v>15</v>
      </c>
      <c r="BB21" s="6">
        <f t="shared" si="16"/>
        <v>1</v>
      </c>
      <c r="BC21" s="4">
        <f t="shared" si="17"/>
        <v>15</v>
      </c>
      <c r="BD21" s="6">
        <f t="shared" si="18"/>
        <v>2</v>
      </c>
      <c r="BE21" s="7">
        <f t="shared" si="19"/>
        <v>2</v>
      </c>
    </row>
    <row r="22" spans="1:57" ht="15.75" customHeight="1" x14ac:dyDescent="0.3">
      <c r="A22" s="282" t="s">
        <v>266</v>
      </c>
      <c r="B22" s="55" t="s">
        <v>215</v>
      </c>
      <c r="C22" s="361" t="s">
        <v>267</v>
      </c>
      <c r="D22" s="357"/>
      <c r="E22" s="123" t="str">
        <f t="shared" si="24"/>
        <v/>
      </c>
      <c r="F22" s="358"/>
      <c r="G22" s="123" t="str">
        <f t="shared" si="25"/>
        <v/>
      </c>
      <c r="H22" s="359"/>
      <c r="I22" s="360"/>
      <c r="J22" s="357"/>
      <c r="K22" s="123" t="str">
        <f t="shared" si="22"/>
        <v/>
      </c>
      <c r="L22" s="358"/>
      <c r="M22" s="123" t="str">
        <f t="shared" si="23"/>
        <v/>
      </c>
      <c r="N22" s="359"/>
      <c r="O22" s="360"/>
      <c r="P22" s="357"/>
      <c r="Q22" s="123" t="str">
        <f t="shared" si="2"/>
        <v/>
      </c>
      <c r="R22" s="358"/>
      <c r="S22" s="123" t="str">
        <f t="shared" si="3"/>
        <v/>
      </c>
      <c r="T22" s="359"/>
      <c r="U22" s="360"/>
      <c r="V22" s="357"/>
      <c r="W22" s="123" t="str">
        <f t="shared" si="4"/>
        <v/>
      </c>
      <c r="X22" s="358"/>
      <c r="Y22" s="123" t="str">
        <f t="shared" si="5"/>
        <v/>
      </c>
      <c r="Z22" s="359"/>
      <c r="AA22" s="360"/>
      <c r="AB22" s="357"/>
      <c r="AC22" s="123" t="str">
        <f t="shared" si="6"/>
        <v/>
      </c>
      <c r="AD22" s="358"/>
      <c r="AE22" s="123" t="str">
        <f t="shared" si="7"/>
        <v/>
      </c>
      <c r="AF22" s="359"/>
      <c r="AG22" s="360"/>
      <c r="AH22" s="357"/>
      <c r="AI22" s="123" t="str">
        <f t="shared" si="8"/>
        <v/>
      </c>
      <c r="AJ22" s="358"/>
      <c r="AK22" s="123" t="str">
        <f t="shared" si="9"/>
        <v/>
      </c>
      <c r="AL22" s="359"/>
      <c r="AM22" s="360"/>
      <c r="AN22" s="230"/>
      <c r="AO22" s="4" t="str">
        <f>IF(AN22*15=0,"",AN22*15)</f>
        <v/>
      </c>
      <c r="AP22" s="231"/>
      <c r="AQ22" s="4" t="str">
        <f>IF(AP22*15=0,"",AP22*15)</f>
        <v/>
      </c>
      <c r="AR22" s="231"/>
      <c r="AS22" s="232"/>
      <c r="AT22" s="231">
        <v>1</v>
      </c>
      <c r="AU22" s="4">
        <f>IF(AT22*15=0,"",AT22*15)</f>
        <v>15</v>
      </c>
      <c r="AV22" s="231">
        <v>3</v>
      </c>
      <c r="AW22" s="4">
        <f>IF(AV22*15=0,"",AV22*15)</f>
        <v>45</v>
      </c>
      <c r="AX22" s="231">
        <v>4</v>
      </c>
      <c r="AY22" s="231" t="s">
        <v>355</v>
      </c>
      <c r="AZ22" s="5">
        <f t="shared" si="14"/>
        <v>1</v>
      </c>
      <c r="BA22" s="4">
        <f t="shared" si="15"/>
        <v>15</v>
      </c>
      <c r="BB22" s="6">
        <f t="shared" si="16"/>
        <v>3</v>
      </c>
      <c r="BC22" s="4">
        <f t="shared" si="17"/>
        <v>45</v>
      </c>
      <c r="BD22" s="6">
        <f t="shared" si="18"/>
        <v>4</v>
      </c>
      <c r="BE22" s="7">
        <f t="shared" si="19"/>
        <v>4</v>
      </c>
    </row>
    <row r="23" spans="1:57" ht="15.75" customHeight="1" x14ac:dyDescent="0.3">
      <c r="A23" s="282" t="s">
        <v>268</v>
      </c>
      <c r="B23" s="55" t="s">
        <v>215</v>
      </c>
      <c r="C23" s="361" t="s">
        <v>269</v>
      </c>
      <c r="D23" s="357"/>
      <c r="E23" s="123" t="str">
        <f t="shared" si="24"/>
        <v/>
      </c>
      <c r="F23" s="358"/>
      <c r="G23" s="123" t="str">
        <f t="shared" si="25"/>
        <v/>
      </c>
      <c r="H23" s="359"/>
      <c r="I23" s="360"/>
      <c r="J23" s="357"/>
      <c r="K23" s="123" t="str">
        <f t="shared" si="22"/>
        <v/>
      </c>
      <c r="L23" s="358"/>
      <c r="M23" s="123" t="str">
        <f t="shared" si="23"/>
        <v/>
      </c>
      <c r="N23" s="359"/>
      <c r="O23" s="360"/>
      <c r="P23" s="357"/>
      <c r="Q23" s="123" t="str">
        <f t="shared" si="2"/>
        <v/>
      </c>
      <c r="R23" s="358"/>
      <c r="S23" s="123" t="str">
        <f t="shared" si="3"/>
        <v/>
      </c>
      <c r="T23" s="359"/>
      <c r="U23" s="360"/>
      <c r="V23" s="357"/>
      <c r="W23" s="123" t="str">
        <f t="shared" si="4"/>
        <v/>
      </c>
      <c r="X23" s="358"/>
      <c r="Y23" s="123" t="str">
        <f t="shared" si="5"/>
        <v/>
      </c>
      <c r="Z23" s="359"/>
      <c r="AA23" s="360"/>
      <c r="AB23" s="230">
        <v>1</v>
      </c>
      <c r="AC23" s="4">
        <f t="shared" si="6"/>
        <v>15</v>
      </c>
      <c r="AD23" s="231"/>
      <c r="AE23" s="4" t="str">
        <f t="shared" si="7"/>
        <v/>
      </c>
      <c r="AF23" s="231">
        <v>1</v>
      </c>
      <c r="AG23" s="232" t="s">
        <v>17</v>
      </c>
      <c r="AH23" s="231"/>
      <c r="AI23" s="4" t="str">
        <f t="shared" si="8"/>
        <v/>
      </c>
      <c r="AJ23" s="231"/>
      <c r="AK23" s="4" t="str">
        <f t="shared" si="9"/>
        <v/>
      </c>
      <c r="AL23" s="231"/>
      <c r="AM23" s="231"/>
      <c r="AN23" s="357"/>
      <c r="AO23" s="123" t="str">
        <f t="shared" si="10"/>
        <v/>
      </c>
      <c r="AP23" s="358"/>
      <c r="AQ23" s="123" t="str">
        <f t="shared" si="11"/>
        <v/>
      </c>
      <c r="AR23" s="359"/>
      <c r="AS23" s="360"/>
      <c r="AT23" s="357"/>
      <c r="AU23" s="123" t="str">
        <f t="shared" si="12"/>
        <v/>
      </c>
      <c r="AV23" s="358"/>
      <c r="AW23" s="123" t="str">
        <f t="shared" si="13"/>
        <v/>
      </c>
      <c r="AX23" s="359"/>
      <c r="AY23" s="360"/>
      <c r="AZ23" s="5">
        <f t="shared" si="14"/>
        <v>1</v>
      </c>
      <c r="BA23" s="4">
        <f t="shared" si="15"/>
        <v>15</v>
      </c>
      <c r="BB23" s="6" t="str">
        <f t="shared" si="16"/>
        <v/>
      </c>
      <c r="BC23" s="4" t="str">
        <f t="shared" si="17"/>
        <v/>
      </c>
      <c r="BD23" s="6">
        <f t="shared" si="18"/>
        <v>1</v>
      </c>
      <c r="BE23" s="7">
        <f t="shared" si="19"/>
        <v>1</v>
      </c>
    </row>
    <row r="24" spans="1:57" ht="16.5" x14ac:dyDescent="0.3">
      <c r="A24" s="282" t="s">
        <v>270</v>
      </c>
      <c r="B24" s="55" t="s">
        <v>215</v>
      </c>
      <c r="C24" s="361" t="s">
        <v>271</v>
      </c>
      <c r="D24" s="357"/>
      <c r="E24" s="123" t="str">
        <f t="shared" si="24"/>
        <v/>
      </c>
      <c r="F24" s="358"/>
      <c r="G24" s="123" t="str">
        <f t="shared" si="25"/>
        <v/>
      </c>
      <c r="H24" s="359"/>
      <c r="I24" s="360"/>
      <c r="J24" s="357"/>
      <c r="K24" s="123" t="str">
        <f t="shared" si="22"/>
        <v/>
      </c>
      <c r="L24" s="358"/>
      <c r="M24" s="123" t="str">
        <f t="shared" si="23"/>
        <v/>
      </c>
      <c r="N24" s="359"/>
      <c r="O24" s="360"/>
      <c r="P24" s="357"/>
      <c r="Q24" s="123" t="str">
        <f t="shared" si="2"/>
        <v/>
      </c>
      <c r="R24" s="358"/>
      <c r="S24" s="123" t="str">
        <f t="shared" si="3"/>
        <v/>
      </c>
      <c r="T24" s="359"/>
      <c r="U24" s="360"/>
      <c r="V24" s="357"/>
      <c r="W24" s="123" t="str">
        <f t="shared" si="4"/>
        <v/>
      </c>
      <c r="X24" s="358"/>
      <c r="Y24" s="123" t="str">
        <f t="shared" si="5"/>
        <v/>
      </c>
      <c r="Z24" s="359"/>
      <c r="AA24" s="360"/>
      <c r="AB24" s="230"/>
      <c r="AC24" s="4" t="str">
        <f>IF(AB24*15=0,"",AB24*15)</f>
        <v/>
      </c>
      <c r="AD24" s="231"/>
      <c r="AE24" s="4" t="str">
        <f>IF(AD24*15=0,"",AD24*15)</f>
        <v/>
      </c>
      <c r="AF24" s="231"/>
      <c r="AG24" s="232"/>
      <c r="AH24" s="231"/>
      <c r="AI24" s="4" t="str">
        <f>IF(AH24*15=0,"",AH24*15)</f>
        <v/>
      </c>
      <c r="AJ24" s="231">
        <v>2</v>
      </c>
      <c r="AK24" s="4">
        <f>IF(AJ24*15=0,"",AJ24*15)</f>
        <v>30</v>
      </c>
      <c r="AL24" s="231">
        <v>1</v>
      </c>
      <c r="AM24" s="231" t="s">
        <v>52</v>
      </c>
      <c r="AN24" s="357"/>
      <c r="AO24" s="123" t="str">
        <f t="shared" si="10"/>
        <v/>
      </c>
      <c r="AP24" s="358"/>
      <c r="AQ24" s="123" t="str">
        <f t="shared" si="11"/>
        <v/>
      </c>
      <c r="AR24" s="359"/>
      <c r="AS24" s="360"/>
      <c r="AT24" s="357"/>
      <c r="AU24" s="123" t="str">
        <f t="shared" si="12"/>
        <v/>
      </c>
      <c r="AV24" s="358"/>
      <c r="AW24" s="123" t="str">
        <f t="shared" si="13"/>
        <v/>
      </c>
      <c r="AX24" s="359"/>
      <c r="AY24" s="360"/>
      <c r="AZ24" s="5" t="str">
        <f t="shared" si="14"/>
        <v/>
      </c>
      <c r="BA24" s="4" t="str">
        <f t="shared" si="15"/>
        <v/>
      </c>
      <c r="BB24" s="6">
        <f t="shared" si="16"/>
        <v>2</v>
      </c>
      <c r="BC24" s="4">
        <f t="shared" si="17"/>
        <v>30</v>
      </c>
      <c r="BD24" s="6">
        <f t="shared" si="18"/>
        <v>1</v>
      </c>
      <c r="BE24" s="7">
        <f t="shared" si="19"/>
        <v>2</v>
      </c>
    </row>
    <row r="25" spans="1:57" ht="16.5" x14ac:dyDescent="0.3">
      <c r="A25" s="282" t="s">
        <v>272</v>
      </c>
      <c r="B25" s="55" t="s">
        <v>215</v>
      </c>
      <c r="C25" s="361" t="s">
        <v>273</v>
      </c>
      <c r="D25" s="357"/>
      <c r="E25" s="123" t="str">
        <f t="shared" si="24"/>
        <v/>
      </c>
      <c r="F25" s="358"/>
      <c r="G25" s="123" t="str">
        <f t="shared" si="25"/>
        <v/>
      </c>
      <c r="H25" s="359"/>
      <c r="I25" s="360"/>
      <c r="J25" s="357">
        <v>1</v>
      </c>
      <c r="K25" s="123">
        <f t="shared" si="22"/>
        <v>15</v>
      </c>
      <c r="L25" s="358"/>
      <c r="M25" s="123" t="str">
        <f t="shared" si="23"/>
        <v/>
      </c>
      <c r="N25" s="359">
        <v>1</v>
      </c>
      <c r="O25" s="360" t="s">
        <v>17</v>
      </c>
      <c r="P25" s="230"/>
      <c r="Q25" s="4" t="str">
        <f>IF(P25*15=0,"",P25*15)</f>
        <v/>
      </c>
      <c r="R25" s="231"/>
      <c r="S25" s="4" t="str">
        <f>IF(R25*15=0,"",R25*15)</f>
        <v/>
      </c>
      <c r="T25" s="231"/>
      <c r="U25" s="232"/>
      <c r="V25" s="230"/>
      <c r="W25" s="4" t="str">
        <f>IF(V25*15=0,"",V25*15)</f>
        <v/>
      </c>
      <c r="X25" s="231"/>
      <c r="Y25" s="4" t="str">
        <f>IF(X25*15=0,"",X25*15)</f>
        <v/>
      </c>
      <c r="Z25" s="231"/>
      <c r="AA25" s="232"/>
      <c r="AB25" s="230"/>
      <c r="AC25" s="4" t="str">
        <f>IF(AB25*15=0,"",AB25*15)</f>
        <v/>
      </c>
      <c r="AD25" s="231"/>
      <c r="AE25" s="4" t="str">
        <f>IF(AD25*15=0,"",AD25*15)</f>
        <v/>
      </c>
      <c r="AF25" s="231"/>
      <c r="AG25" s="232"/>
      <c r="AH25" s="357"/>
      <c r="AI25" s="123" t="str">
        <f t="shared" si="8"/>
        <v/>
      </c>
      <c r="AJ25" s="358"/>
      <c r="AK25" s="123" t="str">
        <f t="shared" si="9"/>
        <v/>
      </c>
      <c r="AL25" s="359"/>
      <c r="AM25" s="360"/>
      <c r="AN25" s="357"/>
      <c r="AO25" s="123" t="str">
        <f t="shared" si="10"/>
        <v/>
      </c>
      <c r="AP25" s="358"/>
      <c r="AQ25" s="123" t="str">
        <f t="shared" si="11"/>
        <v/>
      </c>
      <c r="AR25" s="359"/>
      <c r="AS25" s="360"/>
      <c r="AT25" s="357"/>
      <c r="AU25" s="123" t="str">
        <f t="shared" si="12"/>
        <v/>
      </c>
      <c r="AV25" s="358"/>
      <c r="AW25" s="123" t="str">
        <f t="shared" si="13"/>
        <v/>
      </c>
      <c r="AX25" s="359"/>
      <c r="AY25" s="360"/>
      <c r="AZ25" s="5">
        <f t="shared" si="14"/>
        <v>1</v>
      </c>
      <c r="BA25" s="4">
        <f t="shared" si="15"/>
        <v>15</v>
      </c>
      <c r="BB25" s="6" t="str">
        <f t="shared" si="16"/>
        <v/>
      </c>
      <c r="BC25" s="4" t="str">
        <f t="shared" si="17"/>
        <v/>
      </c>
      <c r="BD25" s="6">
        <f t="shared" si="18"/>
        <v>1</v>
      </c>
      <c r="BE25" s="7">
        <f t="shared" si="19"/>
        <v>1</v>
      </c>
    </row>
    <row r="26" spans="1:57" ht="15.75" customHeight="1" x14ac:dyDescent="0.3">
      <c r="A26" s="282" t="s">
        <v>274</v>
      </c>
      <c r="B26" s="55" t="s">
        <v>215</v>
      </c>
      <c r="C26" s="361" t="s">
        <v>275</v>
      </c>
      <c r="D26" s="357"/>
      <c r="E26" s="123" t="str">
        <f t="shared" si="24"/>
        <v/>
      </c>
      <c r="F26" s="358"/>
      <c r="G26" s="123" t="str">
        <f t="shared" si="25"/>
        <v/>
      </c>
      <c r="H26" s="359"/>
      <c r="I26" s="360"/>
      <c r="J26" s="357"/>
      <c r="K26" s="123" t="str">
        <f t="shared" si="22"/>
        <v/>
      </c>
      <c r="L26" s="358"/>
      <c r="M26" s="123" t="str">
        <f t="shared" si="23"/>
        <v/>
      </c>
      <c r="N26" s="359"/>
      <c r="O26" s="360"/>
      <c r="P26" s="230">
        <v>1</v>
      </c>
      <c r="Q26" s="4">
        <f t="shared" ref="Q26:Q27" si="26">IF(P26*15=0,"",P26*15)</f>
        <v>15</v>
      </c>
      <c r="R26" s="231"/>
      <c r="S26" s="4" t="str">
        <f t="shared" ref="S26:S27" si="27">IF(R26*15=0,"",R26*15)</f>
        <v/>
      </c>
      <c r="T26" s="231">
        <v>1</v>
      </c>
      <c r="U26" s="232" t="s">
        <v>17</v>
      </c>
      <c r="V26" s="230"/>
      <c r="W26" s="4" t="str">
        <f t="shared" ref="W26:W27" si="28">IF(V26*15=0,"",V26*15)</f>
        <v/>
      </c>
      <c r="X26" s="231"/>
      <c r="Y26" s="4" t="str">
        <f t="shared" ref="Y26:Y27" si="29">IF(X26*15=0,"",X26*15)</f>
        <v/>
      </c>
      <c r="Z26" s="231"/>
      <c r="AA26" s="232"/>
      <c r="AB26" s="230"/>
      <c r="AC26" s="4" t="str">
        <f t="shared" ref="AC26:AC27" si="30">IF(AB26*15=0,"",AB26*15)</f>
        <v/>
      </c>
      <c r="AD26" s="231"/>
      <c r="AE26" s="4" t="str">
        <f t="shared" ref="AE26:AE27" si="31">IF(AD26*15=0,"",AD26*15)</f>
        <v/>
      </c>
      <c r="AF26" s="231"/>
      <c r="AG26" s="232"/>
      <c r="AH26" s="357"/>
      <c r="AI26" s="123" t="str">
        <f t="shared" si="8"/>
        <v/>
      </c>
      <c r="AJ26" s="358"/>
      <c r="AK26" s="123" t="str">
        <f t="shared" si="9"/>
        <v/>
      </c>
      <c r="AL26" s="359"/>
      <c r="AM26" s="360"/>
      <c r="AN26" s="357"/>
      <c r="AO26" s="123" t="str">
        <f t="shared" si="10"/>
        <v/>
      </c>
      <c r="AP26" s="358"/>
      <c r="AQ26" s="123" t="str">
        <f t="shared" si="11"/>
        <v/>
      </c>
      <c r="AR26" s="359"/>
      <c r="AS26" s="360"/>
      <c r="AT26" s="357"/>
      <c r="AU26" s="123" t="str">
        <f t="shared" si="12"/>
        <v/>
      </c>
      <c r="AV26" s="358"/>
      <c r="AW26" s="123" t="str">
        <f t="shared" si="13"/>
        <v/>
      </c>
      <c r="AX26" s="359"/>
      <c r="AY26" s="360"/>
      <c r="AZ26" s="5">
        <f t="shared" si="14"/>
        <v>1</v>
      </c>
      <c r="BA26" s="4">
        <f t="shared" si="15"/>
        <v>15</v>
      </c>
      <c r="BB26" s="6" t="str">
        <f t="shared" si="16"/>
        <v/>
      </c>
      <c r="BC26" s="4" t="str">
        <f t="shared" si="17"/>
        <v/>
      </c>
      <c r="BD26" s="6">
        <f t="shared" si="18"/>
        <v>1</v>
      </c>
      <c r="BE26" s="7">
        <f t="shared" si="19"/>
        <v>1</v>
      </c>
    </row>
    <row r="27" spans="1:57" ht="15.75" customHeight="1" x14ac:dyDescent="0.3">
      <c r="A27" s="282" t="s">
        <v>276</v>
      </c>
      <c r="B27" s="55" t="s">
        <v>215</v>
      </c>
      <c r="C27" s="404" t="s">
        <v>277</v>
      </c>
      <c r="D27" s="357"/>
      <c r="E27" s="123" t="str">
        <f t="shared" si="24"/>
        <v/>
      </c>
      <c r="F27" s="358"/>
      <c r="G27" s="123" t="str">
        <f t="shared" si="25"/>
        <v/>
      </c>
      <c r="H27" s="359"/>
      <c r="I27" s="360"/>
      <c r="J27" s="357"/>
      <c r="K27" s="123" t="str">
        <f t="shared" si="22"/>
        <v/>
      </c>
      <c r="L27" s="358"/>
      <c r="M27" s="123" t="str">
        <f t="shared" si="23"/>
        <v/>
      </c>
      <c r="N27" s="359"/>
      <c r="O27" s="360"/>
      <c r="P27" s="230"/>
      <c r="Q27" s="4" t="str">
        <f t="shared" si="26"/>
        <v/>
      </c>
      <c r="R27" s="231"/>
      <c r="S27" s="4" t="str">
        <f t="shared" si="27"/>
        <v/>
      </c>
      <c r="T27" s="231"/>
      <c r="U27" s="232"/>
      <c r="V27" s="230"/>
      <c r="W27" s="4" t="str">
        <f t="shared" si="28"/>
        <v/>
      </c>
      <c r="X27" s="231">
        <v>1</v>
      </c>
      <c r="Y27" s="4">
        <f t="shared" si="29"/>
        <v>15</v>
      </c>
      <c r="Z27" s="231">
        <v>1</v>
      </c>
      <c r="AA27" s="232" t="s">
        <v>52</v>
      </c>
      <c r="AB27" s="230"/>
      <c r="AC27" s="4" t="str">
        <f t="shared" si="30"/>
        <v/>
      </c>
      <c r="AD27" s="231"/>
      <c r="AE27" s="4" t="str">
        <f t="shared" si="31"/>
        <v/>
      </c>
      <c r="AF27" s="231"/>
      <c r="AG27" s="405"/>
      <c r="AH27" s="357"/>
      <c r="AI27" s="123" t="str">
        <f t="shared" si="8"/>
        <v/>
      </c>
      <c r="AJ27" s="358"/>
      <c r="AK27" s="123" t="str">
        <f t="shared" si="9"/>
        <v/>
      </c>
      <c r="AL27" s="359"/>
      <c r="AM27" s="360"/>
      <c r="AN27" s="357"/>
      <c r="AO27" s="123" t="str">
        <f t="shared" si="10"/>
        <v/>
      </c>
      <c r="AP27" s="358"/>
      <c r="AQ27" s="123" t="str">
        <f t="shared" si="11"/>
        <v/>
      </c>
      <c r="AR27" s="359"/>
      <c r="AS27" s="360"/>
      <c r="AT27" s="357"/>
      <c r="AU27" s="123" t="str">
        <f t="shared" si="12"/>
        <v/>
      </c>
      <c r="AV27" s="358"/>
      <c r="AW27" s="123" t="str">
        <f t="shared" si="13"/>
        <v/>
      </c>
      <c r="AX27" s="359"/>
      <c r="AY27" s="360"/>
      <c r="AZ27" s="5" t="str">
        <f t="shared" si="14"/>
        <v/>
      </c>
      <c r="BA27" s="4" t="str">
        <f t="shared" si="15"/>
        <v/>
      </c>
      <c r="BB27" s="6">
        <f t="shared" si="16"/>
        <v>1</v>
      </c>
      <c r="BC27" s="4">
        <f t="shared" si="17"/>
        <v>15</v>
      </c>
      <c r="BD27" s="6">
        <f t="shared" si="18"/>
        <v>1</v>
      </c>
      <c r="BE27" s="7">
        <f t="shared" si="19"/>
        <v>1</v>
      </c>
    </row>
    <row r="28" spans="1:57" ht="15.75" customHeight="1" x14ac:dyDescent="0.3">
      <c r="A28" s="282" t="s">
        <v>440</v>
      </c>
      <c r="B28" s="55" t="s">
        <v>215</v>
      </c>
      <c r="C28" s="362" t="s">
        <v>278</v>
      </c>
      <c r="D28" s="357"/>
      <c r="E28" s="123" t="str">
        <f t="shared" si="24"/>
        <v/>
      </c>
      <c r="F28" s="358"/>
      <c r="G28" s="123" t="str">
        <f t="shared" si="25"/>
        <v/>
      </c>
      <c r="H28" s="359"/>
      <c r="I28" s="360"/>
      <c r="J28" s="357"/>
      <c r="K28" s="123" t="str">
        <f t="shared" si="22"/>
        <v/>
      </c>
      <c r="L28" s="358"/>
      <c r="M28" s="123" t="str">
        <f t="shared" si="23"/>
        <v/>
      </c>
      <c r="N28" s="359"/>
      <c r="O28" s="360"/>
      <c r="P28" s="357"/>
      <c r="Q28" s="123" t="str">
        <f t="shared" si="2"/>
        <v/>
      </c>
      <c r="R28" s="358"/>
      <c r="S28" s="123" t="str">
        <f t="shared" si="3"/>
        <v/>
      </c>
      <c r="T28" s="359"/>
      <c r="U28" s="360"/>
      <c r="V28" s="357"/>
      <c r="W28" s="123" t="str">
        <f t="shared" si="4"/>
        <v/>
      </c>
      <c r="X28" s="358">
        <v>1</v>
      </c>
      <c r="Y28" s="123">
        <f t="shared" si="5"/>
        <v>15</v>
      </c>
      <c r="Z28" s="359">
        <v>2</v>
      </c>
      <c r="AA28" s="360" t="s">
        <v>52</v>
      </c>
      <c r="AB28" s="357"/>
      <c r="AC28" s="123" t="str">
        <f t="shared" si="6"/>
        <v/>
      </c>
      <c r="AD28" s="358"/>
      <c r="AE28" s="123" t="str">
        <f t="shared" si="7"/>
        <v/>
      </c>
      <c r="AF28" s="359"/>
      <c r="AG28" s="360"/>
      <c r="AH28" s="357"/>
      <c r="AI28" s="123" t="str">
        <f t="shared" si="8"/>
        <v/>
      </c>
      <c r="AJ28" s="358"/>
      <c r="AK28" s="123" t="str">
        <f t="shared" si="9"/>
        <v/>
      </c>
      <c r="AL28" s="359"/>
      <c r="AM28" s="360"/>
      <c r="AN28" s="357"/>
      <c r="AO28" s="123" t="str">
        <f t="shared" si="10"/>
        <v/>
      </c>
      <c r="AP28" s="358"/>
      <c r="AQ28" s="123" t="str">
        <f t="shared" si="11"/>
        <v/>
      </c>
      <c r="AR28" s="359"/>
      <c r="AS28" s="360"/>
      <c r="AT28" s="357"/>
      <c r="AU28" s="123" t="str">
        <f t="shared" si="12"/>
        <v/>
      </c>
      <c r="AV28" s="358"/>
      <c r="AW28" s="123" t="str">
        <f t="shared" si="13"/>
        <v/>
      </c>
      <c r="AX28" s="359"/>
      <c r="AY28" s="360"/>
      <c r="AZ28" s="5" t="str">
        <f t="shared" si="14"/>
        <v/>
      </c>
      <c r="BA28" s="4" t="str">
        <f t="shared" si="15"/>
        <v/>
      </c>
      <c r="BB28" s="6">
        <f t="shared" si="16"/>
        <v>1</v>
      </c>
      <c r="BC28" s="4">
        <f t="shared" si="17"/>
        <v>15</v>
      </c>
      <c r="BD28" s="6">
        <f t="shared" si="18"/>
        <v>2</v>
      </c>
      <c r="BE28" s="7">
        <f t="shared" si="19"/>
        <v>1</v>
      </c>
    </row>
    <row r="29" spans="1:57" ht="16.5" x14ac:dyDescent="0.3">
      <c r="A29" s="282" t="s">
        <v>441</v>
      </c>
      <c r="B29" s="55" t="s">
        <v>215</v>
      </c>
      <c r="C29" s="362" t="s">
        <v>279</v>
      </c>
      <c r="D29" s="357"/>
      <c r="E29" s="123" t="str">
        <f t="shared" si="24"/>
        <v/>
      </c>
      <c r="F29" s="358"/>
      <c r="G29" s="123" t="str">
        <f t="shared" si="25"/>
        <v/>
      </c>
      <c r="H29" s="359"/>
      <c r="I29" s="360"/>
      <c r="J29" s="357"/>
      <c r="K29" s="123" t="str">
        <f t="shared" si="22"/>
        <v/>
      </c>
      <c r="L29" s="358"/>
      <c r="M29" s="123" t="str">
        <f t="shared" si="23"/>
        <v/>
      </c>
      <c r="N29" s="359"/>
      <c r="O29" s="360"/>
      <c r="P29" s="357"/>
      <c r="Q29" s="123" t="str">
        <f t="shared" si="2"/>
        <v/>
      </c>
      <c r="R29" s="358"/>
      <c r="S29" s="123" t="str">
        <f t="shared" si="3"/>
        <v/>
      </c>
      <c r="T29" s="359"/>
      <c r="U29" s="360"/>
      <c r="V29" s="357"/>
      <c r="W29" s="123" t="str">
        <f t="shared" si="4"/>
        <v/>
      </c>
      <c r="X29" s="358"/>
      <c r="Y29" s="123" t="str">
        <f t="shared" si="5"/>
        <v/>
      </c>
      <c r="Z29" s="359"/>
      <c r="AA29" s="360"/>
      <c r="AB29" s="357"/>
      <c r="AC29" s="123" t="str">
        <f t="shared" si="6"/>
        <v/>
      </c>
      <c r="AD29" s="358">
        <v>1</v>
      </c>
      <c r="AE29" s="123">
        <f t="shared" si="7"/>
        <v>15</v>
      </c>
      <c r="AF29" s="359">
        <v>1</v>
      </c>
      <c r="AG29" s="360" t="s">
        <v>52</v>
      </c>
      <c r="AH29" s="357"/>
      <c r="AI29" s="123" t="str">
        <f t="shared" si="8"/>
        <v/>
      </c>
      <c r="AJ29" s="358"/>
      <c r="AK29" s="123" t="str">
        <f t="shared" si="9"/>
        <v/>
      </c>
      <c r="AL29" s="359"/>
      <c r="AM29" s="360"/>
      <c r="AN29" s="357"/>
      <c r="AO29" s="123" t="str">
        <f t="shared" si="10"/>
        <v/>
      </c>
      <c r="AP29" s="358"/>
      <c r="AQ29" s="123" t="str">
        <f t="shared" si="11"/>
        <v/>
      </c>
      <c r="AR29" s="359"/>
      <c r="AS29" s="360"/>
      <c r="AT29" s="357"/>
      <c r="AU29" s="123" t="str">
        <f t="shared" si="12"/>
        <v/>
      </c>
      <c r="AV29" s="358"/>
      <c r="AW29" s="123" t="str">
        <f t="shared" si="13"/>
        <v/>
      </c>
      <c r="AX29" s="359"/>
      <c r="AY29" s="360"/>
      <c r="AZ29" s="5" t="str">
        <f t="shared" si="14"/>
        <v/>
      </c>
      <c r="BA29" s="4" t="str">
        <f t="shared" si="15"/>
        <v/>
      </c>
      <c r="BB29" s="6">
        <f t="shared" si="16"/>
        <v>1</v>
      </c>
      <c r="BC29" s="4">
        <f t="shared" si="17"/>
        <v>15</v>
      </c>
      <c r="BD29" s="6">
        <f t="shared" si="18"/>
        <v>1</v>
      </c>
      <c r="BE29" s="7">
        <f t="shared" si="19"/>
        <v>1</v>
      </c>
    </row>
    <row r="30" spans="1:57" ht="16.5" x14ac:dyDescent="0.3">
      <c r="A30" s="282" t="s">
        <v>442</v>
      </c>
      <c r="B30" s="55" t="s">
        <v>215</v>
      </c>
      <c r="C30" s="362" t="s">
        <v>280</v>
      </c>
      <c r="D30" s="357"/>
      <c r="E30" s="123" t="str">
        <f t="shared" si="24"/>
        <v/>
      </c>
      <c r="F30" s="358"/>
      <c r="G30" s="123" t="str">
        <f t="shared" si="25"/>
        <v/>
      </c>
      <c r="H30" s="359"/>
      <c r="I30" s="360"/>
      <c r="J30" s="357"/>
      <c r="K30" s="123" t="str">
        <f t="shared" si="22"/>
        <v/>
      </c>
      <c r="L30" s="358"/>
      <c r="M30" s="123" t="str">
        <f t="shared" si="23"/>
        <v/>
      </c>
      <c r="N30" s="359"/>
      <c r="O30" s="360"/>
      <c r="P30" s="357"/>
      <c r="Q30" s="123" t="str">
        <f t="shared" si="2"/>
        <v/>
      </c>
      <c r="R30" s="358"/>
      <c r="S30" s="123" t="str">
        <f t="shared" si="3"/>
        <v/>
      </c>
      <c r="T30" s="359"/>
      <c r="U30" s="360"/>
      <c r="V30" s="357"/>
      <c r="W30" s="123" t="str">
        <f t="shared" si="4"/>
        <v/>
      </c>
      <c r="X30" s="358"/>
      <c r="Y30" s="123" t="str">
        <f t="shared" si="5"/>
        <v/>
      </c>
      <c r="Z30" s="359"/>
      <c r="AA30" s="360"/>
      <c r="AB30" s="357"/>
      <c r="AC30" s="123" t="str">
        <f t="shared" si="6"/>
        <v/>
      </c>
      <c r="AD30" s="358"/>
      <c r="AE30" s="123" t="str">
        <f t="shared" si="7"/>
        <v/>
      </c>
      <c r="AF30" s="359"/>
      <c r="AG30" s="360"/>
      <c r="AH30" s="357"/>
      <c r="AI30" s="123" t="str">
        <f t="shared" si="8"/>
        <v/>
      </c>
      <c r="AJ30" s="358"/>
      <c r="AK30" s="123" t="str">
        <f t="shared" si="9"/>
        <v/>
      </c>
      <c r="AL30" s="359"/>
      <c r="AM30" s="360"/>
      <c r="AN30" s="357"/>
      <c r="AO30" s="123" t="str">
        <f t="shared" si="10"/>
        <v/>
      </c>
      <c r="AP30" s="358">
        <v>1</v>
      </c>
      <c r="AQ30" s="123">
        <f t="shared" si="11"/>
        <v>15</v>
      </c>
      <c r="AR30" s="359">
        <v>1</v>
      </c>
      <c r="AS30" s="360" t="s">
        <v>52</v>
      </c>
      <c r="AT30" s="357"/>
      <c r="AU30" s="123" t="str">
        <f t="shared" si="12"/>
        <v/>
      </c>
      <c r="AV30" s="358"/>
      <c r="AW30" s="123" t="str">
        <f t="shared" si="13"/>
        <v/>
      </c>
      <c r="AX30" s="359"/>
      <c r="AY30" s="360"/>
      <c r="AZ30" s="5" t="str">
        <f t="shared" si="14"/>
        <v/>
      </c>
      <c r="BA30" s="4" t="str">
        <f t="shared" si="15"/>
        <v/>
      </c>
      <c r="BB30" s="6">
        <f t="shared" si="16"/>
        <v>1</v>
      </c>
      <c r="BC30" s="4">
        <f t="shared" si="17"/>
        <v>15</v>
      </c>
      <c r="BD30" s="6">
        <f t="shared" si="18"/>
        <v>1</v>
      </c>
      <c r="BE30" s="7">
        <f t="shared" si="19"/>
        <v>1</v>
      </c>
    </row>
    <row r="31" spans="1:57" ht="15.75" customHeight="1" x14ac:dyDescent="0.3">
      <c r="A31" s="282" t="s">
        <v>443</v>
      </c>
      <c r="B31" s="55" t="s">
        <v>215</v>
      </c>
      <c r="C31" s="362" t="s">
        <v>281</v>
      </c>
      <c r="D31" s="357"/>
      <c r="E31" s="123" t="str">
        <f t="shared" si="24"/>
        <v/>
      </c>
      <c r="F31" s="358"/>
      <c r="G31" s="123" t="str">
        <f t="shared" si="25"/>
        <v/>
      </c>
      <c r="H31" s="359"/>
      <c r="I31" s="360"/>
      <c r="J31" s="357"/>
      <c r="K31" s="123" t="str">
        <f t="shared" si="22"/>
        <v/>
      </c>
      <c r="L31" s="358"/>
      <c r="M31" s="123" t="str">
        <f t="shared" si="23"/>
        <v/>
      </c>
      <c r="N31" s="359"/>
      <c r="O31" s="360"/>
      <c r="P31" s="357"/>
      <c r="Q31" s="123" t="str">
        <f t="shared" si="2"/>
        <v/>
      </c>
      <c r="R31" s="358"/>
      <c r="S31" s="123" t="str">
        <f t="shared" si="3"/>
        <v/>
      </c>
      <c r="T31" s="359"/>
      <c r="U31" s="360"/>
      <c r="V31" s="357"/>
      <c r="W31" s="123" t="str">
        <f t="shared" si="4"/>
        <v/>
      </c>
      <c r="X31" s="358"/>
      <c r="Y31" s="123" t="str">
        <f t="shared" si="5"/>
        <v/>
      </c>
      <c r="Z31" s="359"/>
      <c r="AA31" s="360"/>
      <c r="AB31" s="357"/>
      <c r="AC31" s="123" t="str">
        <f t="shared" si="6"/>
        <v/>
      </c>
      <c r="AD31" s="358"/>
      <c r="AE31" s="123" t="str">
        <f t="shared" si="7"/>
        <v/>
      </c>
      <c r="AF31" s="359"/>
      <c r="AG31" s="360"/>
      <c r="AH31" s="357"/>
      <c r="AI31" s="123" t="str">
        <f t="shared" si="8"/>
        <v/>
      </c>
      <c r="AJ31" s="358"/>
      <c r="AK31" s="123" t="str">
        <f t="shared" si="9"/>
        <v/>
      </c>
      <c r="AL31" s="359"/>
      <c r="AM31" s="360"/>
      <c r="AN31" s="357"/>
      <c r="AO31" s="123" t="str">
        <f t="shared" si="10"/>
        <v/>
      </c>
      <c r="AP31" s="358"/>
      <c r="AQ31" s="123" t="str">
        <f t="shared" si="11"/>
        <v/>
      </c>
      <c r="AR31" s="359"/>
      <c r="AS31" s="360"/>
      <c r="AT31" s="357">
        <v>1</v>
      </c>
      <c r="AU31" s="123">
        <f t="shared" si="12"/>
        <v>15</v>
      </c>
      <c r="AV31" s="358">
        <v>2</v>
      </c>
      <c r="AW31" s="123">
        <f t="shared" si="13"/>
        <v>30</v>
      </c>
      <c r="AX31" s="359">
        <v>2</v>
      </c>
      <c r="AY31" s="360" t="s">
        <v>53</v>
      </c>
      <c r="AZ31" s="5">
        <f t="shared" si="14"/>
        <v>1</v>
      </c>
      <c r="BA31" s="4">
        <f t="shared" si="15"/>
        <v>15</v>
      </c>
      <c r="BB31" s="6">
        <f t="shared" si="16"/>
        <v>2</v>
      </c>
      <c r="BC31" s="4">
        <f t="shared" si="17"/>
        <v>30</v>
      </c>
      <c r="BD31" s="6">
        <f t="shared" si="18"/>
        <v>2</v>
      </c>
      <c r="BE31" s="7">
        <f t="shared" si="19"/>
        <v>3</v>
      </c>
    </row>
    <row r="32" spans="1:57" ht="15.75" customHeight="1" x14ac:dyDescent="0.3">
      <c r="A32" s="282" t="s">
        <v>252</v>
      </c>
      <c r="B32" s="55" t="s">
        <v>215</v>
      </c>
      <c r="C32" s="361" t="s">
        <v>431</v>
      </c>
      <c r="D32" s="357"/>
      <c r="E32" s="123" t="str">
        <f t="shared" si="24"/>
        <v/>
      </c>
      <c r="F32" s="358"/>
      <c r="G32" s="123" t="str">
        <f t="shared" si="25"/>
        <v/>
      </c>
      <c r="H32" s="359"/>
      <c r="I32" s="360"/>
      <c r="J32" s="357"/>
      <c r="K32" s="123" t="str">
        <f t="shared" si="22"/>
        <v/>
      </c>
      <c r="L32" s="358"/>
      <c r="M32" s="123" t="str">
        <f t="shared" si="23"/>
        <v/>
      </c>
      <c r="N32" s="359"/>
      <c r="O32" s="360"/>
      <c r="P32" s="357"/>
      <c r="Q32" s="123" t="str">
        <f t="shared" si="2"/>
        <v/>
      </c>
      <c r="R32" s="358"/>
      <c r="S32" s="123" t="str">
        <f t="shared" si="3"/>
        <v/>
      </c>
      <c r="T32" s="359"/>
      <c r="U32" s="360"/>
      <c r="V32" s="357"/>
      <c r="W32" s="123" t="str">
        <f t="shared" si="4"/>
        <v/>
      </c>
      <c r="X32" s="358"/>
      <c r="Y32" s="123" t="str">
        <f t="shared" si="5"/>
        <v/>
      </c>
      <c r="Z32" s="359"/>
      <c r="AA32" s="360"/>
      <c r="AB32" s="357"/>
      <c r="AC32" s="123" t="str">
        <f t="shared" si="6"/>
        <v/>
      </c>
      <c r="AD32" s="358">
        <v>1</v>
      </c>
      <c r="AE32" s="123">
        <f t="shared" si="7"/>
        <v>15</v>
      </c>
      <c r="AF32" s="359">
        <v>1</v>
      </c>
      <c r="AG32" s="360" t="s">
        <v>53</v>
      </c>
      <c r="AH32" s="357"/>
      <c r="AI32" s="123" t="str">
        <f t="shared" si="8"/>
        <v/>
      </c>
      <c r="AJ32" s="358"/>
      <c r="AK32" s="123" t="str">
        <f t="shared" si="9"/>
        <v/>
      </c>
      <c r="AL32" s="359"/>
      <c r="AM32" s="360"/>
      <c r="AN32" s="357"/>
      <c r="AO32" s="123" t="str">
        <f t="shared" si="10"/>
        <v/>
      </c>
      <c r="AP32" s="358"/>
      <c r="AQ32" s="123" t="str">
        <f t="shared" si="11"/>
        <v/>
      </c>
      <c r="AR32" s="359"/>
      <c r="AS32" s="360"/>
      <c r="AT32" s="357"/>
      <c r="AU32" s="123" t="str">
        <f t="shared" si="12"/>
        <v/>
      </c>
      <c r="AV32" s="358"/>
      <c r="AW32" s="123" t="str">
        <f t="shared" si="13"/>
        <v/>
      </c>
      <c r="AX32" s="359"/>
      <c r="AY32" s="360"/>
      <c r="AZ32" s="5" t="str">
        <f t="shared" si="14"/>
        <v/>
      </c>
      <c r="BA32" s="4" t="str">
        <f t="shared" si="15"/>
        <v/>
      </c>
      <c r="BB32" s="6">
        <f t="shared" si="16"/>
        <v>1</v>
      </c>
      <c r="BC32" s="4">
        <f t="shared" si="17"/>
        <v>15</v>
      </c>
      <c r="BD32" s="6">
        <f t="shared" si="18"/>
        <v>1</v>
      </c>
      <c r="BE32" s="7">
        <f t="shared" si="19"/>
        <v>1</v>
      </c>
    </row>
    <row r="33" spans="1:57" ht="15.75" customHeight="1" x14ac:dyDescent="0.3">
      <c r="A33" s="226" t="s">
        <v>433</v>
      </c>
      <c r="B33" s="55" t="s">
        <v>215</v>
      </c>
      <c r="C33" s="262" t="s">
        <v>437</v>
      </c>
      <c r="D33" s="357"/>
      <c r="E33" s="123" t="str">
        <f t="shared" si="24"/>
        <v/>
      </c>
      <c r="F33" s="358"/>
      <c r="G33" s="123" t="str">
        <f t="shared" si="25"/>
        <v/>
      </c>
      <c r="H33" s="359"/>
      <c r="I33" s="360"/>
      <c r="J33" s="357"/>
      <c r="K33" s="123" t="str">
        <f t="shared" si="22"/>
        <v/>
      </c>
      <c r="L33" s="358"/>
      <c r="M33" s="123" t="str">
        <f t="shared" si="23"/>
        <v/>
      </c>
      <c r="N33" s="359"/>
      <c r="O33" s="360"/>
      <c r="P33" s="406"/>
      <c r="Q33" s="190" t="str">
        <f t="shared" si="2"/>
        <v/>
      </c>
      <c r="R33" s="358">
        <v>1</v>
      </c>
      <c r="S33" s="123">
        <f t="shared" si="3"/>
        <v>15</v>
      </c>
      <c r="T33" s="359">
        <v>1</v>
      </c>
      <c r="U33" s="360" t="s">
        <v>52</v>
      </c>
      <c r="V33" s="357"/>
      <c r="W33" s="123" t="str">
        <f t="shared" si="4"/>
        <v/>
      </c>
      <c r="X33" s="358"/>
      <c r="Y33" s="123" t="str">
        <f t="shared" si="5"/>
        <v/>
      </c>
      <c r="Z33" s="359"/>
      <c r="AA33" s="360"/>
      <c r="AB33" s="357"/>
      <c r="AC33" s="123" t="str">
        <f t="shared" si="6"/>
        <v/>
      </c>
      <c r="AD33" s="358"/>
      <c r="AE33" s="123" t="str">
        <f t="shared" si="7"/>
        <v/>
      </c>
      <c r="AF33" s="359"/>
      <c r="AG33" s="360"/>
      <c r="AH33" s="357"/>
      <c r="AI33" s="123" t="str">
        <f t="shared" si="8"/>
        <v/>
      </c>
      <c r="AJ33" s="358"/>
      <c r="AK33" s="123" t="str">
        <f t="shared" si="9"/>
        <v/>
      </c>
      <c r="AL33" s="359"/>
      <c r="AM33" s="360"/>
      <c r="AN33" s="357"/>
      <c r="AO33" s="123" t="str">
        <f t="shared" si="10"/>
        <v/>
      </c>
      <c r="AP33" s="358"/>
      <c r="AQ33" s="123" t="str">
        <f t="shared" si="11"/>
        <v/>
      </c>
      <c r="AR33" s="359"/>
      <c r="AS33" s="360"/>
      <c r="AT33" s="357"/>
      <c r="AU33" s="123" t="str">
        <f t="shared" si="12"/>
        <v/>
      </c>
      <c r="AV33" s="358"/>
      <c r="AW33" s="123" t="str">
        <f t="shared" si="13"/>
        <v/>
      </c>
      <c r="AX33" s="359"/>
      <c r="AY33" s="360"/>
      <c r="AZ33" s="5" t="str">
        <f t="shared" si="14"/>
        <v/>
      </c>
      <c r="BA33" s="4" t="str">
        <f t="shared" si="15"/>
        <v/>
      </c>
      <c r="BB33" s="6">
        <f t="shared" si="16"/>
        <v>1</v>
      </c>
      <c r="BC33" s="4">
        <f t="shared" si="17"/>
        <v>15</v>
      </c>
      <c r="BD33" s="6">
        <f t="shared" si="18"/>
        <v>1</v>
      </c>
      <c r="BE33" s="7">
        <f t="shared" si="19"/>
        <v>1</v>
      </c>
    </row>
    <row r="34" spans="1:57" ht="15.75" customHeight="1" x14ac:dyDescent="0.3">
      <c r="A34" s="226" t="s">
        <v>436</v>
      </c>
      <c r="B34" s="55" t="s">
        <v>215</v>
      </c>
      <c r="C34" s="262" t="s">
        <v>366</v>
      </c>
      <c r="D34" s="357"/>
      <c r="E34" s="123" t="str">
        <f t="shared" si="24"/>
        <v/>
      </c>
      <c r="F34" s="358"/>
      <c r="G34" s="123" t="str">
        <f t="shared" si="25"/>
        <v/>
      </c>
      <c r="H34" s="359"/>
      <c r="I34" s="360"/>
      <c r="J34" s="357"/>
      <c r="K34" s="123" t="str">
        <f t="shared" si="22"/>
        <v/>
      </c>
      <c r="L34" s="358"/>
      <c r="M34" s="123" t="str">
        <f t="shared" si="23"/>
        <v/>
      </c>
      <c r="N34" s="359"/>
      <c r="O34" s="360"/>
      <c r="P34" s="357"/>
      <c r="Q34" s="123" t="str">
        <f t="shared" si="2"/>
        <v/>
      </c>
      <c r="R34" s="358"/>
      <c r="S34" s="123" t="str">
        <f t="shared" si="3"/>
        <v/>
      </c>
      <c r="T34" s="359"/>
      <c r="U34" s="360"/>
      <c r="V34" s="357"/>
      <c r="W34" s="123" t="str">
        <f t="shared" si="4"/>
        <v/>
      </c>
      <c r="X34" s="358"/>
      <c r="Y34" s="123" t="str">
        <f t="shared" si="5"/>
        <v/>
      </c>
      <c r="Z34" s="359"/>
      <c r="AA34" s="360"/>
      <c r="AB34" s="357"/>
      <c r="AC34" s="123" t="str">
        <f t="shared" si="6"/>
        <v/>
      </c>
      <c r="AD34" s="358"/>
      <c r="AE34" s="123" t="str">
        <f t="shared" si="7"/>
        <v/>
      </c>
      <c r="AF34" s="359"/>
      <c r="AG34" s="360"/>
      <c r="AH34" s="357"/>
      <c r="AI34" s="123" t="str">
        <f t="shared" si="8"/>
        <v/>
      </c>
      <c r="AJ34" s="358"/>
      <c r="AK34" s="123" t="str">
        <f t="shared" si="9"/>
        <v/>
      </c>
      <c r="AL34" s="359"/>
      <c r="AM34" s="360"/>
      <c r="AN34" s="357"/>
      <c r="AO34" s="123" t="str">
        <f t="shared" si="10"/>
        <v/>
      </c>
      <c r="AP34" s="358">
        <v>1</v>
      </c>
      <c r="AQ34" s="123">
        <f t="shared" si="11"/>
        <v>15</v>
      </c>
      <c r="AR34" s="359">
        <v>1</v>
      </c>
      <c r="AS34" s="360" t="s">
        <v>52</v>
      </c>
      <c r="AT34" s="357"/>
      <c r="AU34" s="123" t="str">
        <f t="shared" si="12"/>
        <v/>
      </c>
      <c r="AV34" s="358"/>
      <c r="AW34" s="123" t="str">
        <f t="shared" si="13"/>
        <v/>
      </c>
      <c r="AX34" s="359"/>
      <c r="AY34" s="360"/>
      <c r="AZ34" s="5" t="str">
        <f t="shared" si="14"/>
        <v/>
      </c>
      <c r="BA34" s="4" t="str">
        <f t="shared" si="15"/>
        <v/>
      </c>
      <c r="BB34" s="6">
        <f t="shared" si="16"/>
        <v>1</v>
      </c>
      <c r="BC34" s="4">
        <f t="shared" si="17"/>
        <v>15</v>
      </c>
      <c r="BD34" s="6">
        <f t="shared" si="18"/>
        <v>1</v>
      </c>
      <c r="BE34" s="7">
        <f t="shared" si="19"/>
        <v>1</v>
      </c>
    </row>
    <row r="35" spans="1:57" s="224" customFormat="1" ht="15.75" customHeight="1" x14ac:dyDescent="0.25">
      <c r="A35" s="226" t="s">
        <v>421</v>
      </c>
      <c r="B35" s="55" t="s">
        <v>17</v>
      </c>
      <c r="C35" s="262" t="s">
        <v>106</v>
      </c>
      <c r="D35" s="231"/>
      <c r="E35" s="4" t="str">
        <f t="shared" si="24"/>
        <v/>
      </c>
      <c r="F35" s="231"/>
      <c r="G35" s="4" t="str">
        <f t="shared" si="25"/>
        <v/>
      </c>
      <c r="H35" s="231"/>
      <c r="I35" s="235"/>
      <c r="J35" s="231"/>
      <c r="K35" s="4" t="str">
        <f t="shared" si="22"/>
        <v/>
      </c>
      <c r="L35" s="231"/>
      <c r="M35" s="4" t="str">
        <f t="shared" si="23"/>
        <v/>
      </c>
      <c r="N35" s="231"/>
      <c r="O35" s="235"/>
      <c r="P35" s="231"/>
      <c r="Q35" s="4" t="str">
        <f t="shared" si="2"/>
        <v/>
      </c>
      <c r="R35" s="231">
        <v>1</v>
      </c>
      <c r="S35" s="4">
        <f t="shared" si="3"/>
        <v>15</v>
      </c>
      <c r="T35" s="231">
        <v>2</v>
      </c>
      <c r="U35" s="235" t="s">
        <v>52</v>
      </c>
      <c r="V35" s="231"/>
      <c r="W35" s="4" t="str">
        <f t="shared" si="4"/>
        <v/>
      </c>
      <c r="X35" s="231"/>
      <c r="Y35" s="4" t="str">
        <f t="shared" si="5"/>
        <v/>
      </c>
      <c r="Z35" s="231"/>
      <c r="AA35" s="235"/>
      <c r="AB35" s="231"/>
      <c r="AC35" s="4" t="str">
        <f t="shared" si="6"/>
        <v/>
      </c>
      <c r="AD35" s="231"/>
      <c r="AE35" s="4" t="str">
        <f t="shared" si="7"/>
        <v/>
      </c>
      <c r="AF35" s="231"/>
      <c r="AG35" s="235"/>
      <c r="AH35" s="231"/>
      <c r="AI35" s="4" t="str">
        <f t="shared" si="8"/>
        <v/>
      </c>
      <c r="AJ35" s="231"/>
      <c r="AK35" s="4" t="str">
        <f t="shared" si="9"/>
        <v/>
      </c>
      <c r="AL35" s="231"/>
      <c r="AM35" s="235"/>
      <c r="AN35" s="231"/>
      <c r="AO35" s="4" t="str">
        <f t="shared" si="10"/>
        <v/>
      </c>
      <c r="AP35" s="231"/>
      <c r="AQ35" s="4" t="str">
        <f t="shared" si="11"/>
        <v/>
      </c>
      <c r="AR35" s="231"/>
      <c r="AS35" s="235"/>
      <c r="AT35" s="231"/>
      <c r="AU35" s="4" t="str">
        <f t="shared" si="12"/>
        <v/>
      </c>
      <c r="AV35" s="231"/>
      <c r="AW35" s="4" t="str">
        <f t="shared" si="13"/>
        <v/>
      </c>
      <c r="AX35" s="231"/>
      <c r="AY35" s="233"/>
      <c r="AZ35" s="5" t="str">
        <f t="shared" si="14"/>
        <v/>
      </c>
      <c r="BA35" s="4" t="str">
        <f t="shared" si="15"/>
        <v/>
      </c>
      <c r="BB35" s="6">
        <f t="shared" si="16"/>
        <v>1</v>
      </c>
      <c r="BC35" s="4">
        <f t="shared" si="17"/>
        <v>15</v>
      </c>
      <c r="BD35" s="6">
        <f t="shared" si="18"/>
        <v>2</v>
      </c>
      <c r="BE35" s="7">
        <f t="shared" si="19"/>
        <v>1</v>
      </c>
    </row>
    <row r="36" spans="1:57" s="236" customFormat="1" ht="15.75" customHeight="1" x14ac:dyDescent="0.25">
      <c r="A36" s="237" t="s">
        <v>422</v>
      </c>
      <c r="B36" s="55" t="s">
        <v>17</v>
      </c>
      <c r="C36" s="267" t="s">
        <v>170</v>
      </c>
      <c r="D36" s="260"/>
      <c r="E36" s="186" t="str">
        <f t="shared" si="24"/>
        <v/>
      </c>
      <c r="F36" s="260"/>
      <c r="G36" s="186" t="str">
        <f t="shared" si="25"/>
        <v/>
      </c>
      <c r="H36" s="260"/>
      <c r="I36" s="261"/>
      <c r="J36" s="260"/>
      <c r="K36" s="4">
        <v>4</v>
      </c>
      <c r="L36" s="231">
        <v>2</v>
      </c>
      <c r="M36" s="4">
        <v>26</v>
      </c>
      <c r="N36" s="231">
        <v>3</v>
      </c>
      <c r="O36" s="235" t="s">
        <v>52</v>
      </c>
      <c r="P36" s="260"/>
      <c r="Q36" s="186" t="str">
        <f t="shared" si="2"/>
        <v/>
      </c>
      <c r="R36" s="260"/>
      <c r="S36" s="186" t="str">
        <f t="shared" si="3"/>
        <v/>
      </c>
      <c r="T36" s="260"/>
      <c r="U36" s="261"/>
      <c r="V36" s="260"/>
      <c r="W36" s="186" t="str">
        <f t="shared" si="4"/>
        <v/>
      </c>
      <c r="X36" s="260"/>
      <c r="Y36" s="186" t="str">
        <f t="shared" si="5"/>
        <v/>
      </c>
      <c r="Z36" s="260"/>
      <c r="AA36" s="261"/>
      <c r="AB36" s="260"/>
      <c r="AC36" s="186" t="str">
        <f t="shared" si="6"/>
        <v/>
      </c>
      <c r="AD36" s="260"/>
      <c r="AE36" s="186" t="str">
        <f t="shared" si="7"/>
        <v/>
      </c>
      <c r="AF36" s="260"/>
      <c r="AG36" s="261"/>
      <c r="AH36" s="260"/>
      <c r="AI36" s="186" t="str">
        <f t="shared" si="8"/>
        <v/>
      </c>
      <c r="AJ36" s="260"/>
      <c r="AK36" s="186" t="str">
        <f t="shared" si="9"/>
        <v/>
      </c>
      <c r="AL36" s="260"/>
      <c r="AM36" s="261"/>
      <c r="AN36" s="231"/>
      <c r="AO36" s="4" t="str">
        <f t="shared" si="10"/>
        <v/>
      </c>
      <c r="AP36" s="231"/>
      <c r="AQ36" s="4" t="str">
        <f t="shared" si="11"/>
        <v/>
      </c>
      <c r="AR36" s="231"/>
      <c r="AS36" s="235"/>
      <c r="AT36" s="231"/>
      <c r="AU36" s="4" t="str">
        <f t="shared" si="12"/>
        <v/>
      </c>
      <c r="AV36" s="231"/>
      <c r="AW36" s="4" t="str">
        <f t="shared" si="13"/>
        <v/>
      </c>
      <c r="AX36" s="231"/>
      <c r="AY36" s="233"/>
      <c r="AZ36" s="5" t="str">
        <f t="shared" si="14"/>
        <v/>
      </c>
      <c r="BA36" s="4" t="str">
        <f t="shared" si="15"/>
        <v/>
      </c>
      <c r="BB36" s="6">
        <f t="shared" si="16"/>
        <v>2</v>
      </c>
      <c r="BC36" s="4">
        <f t="shared" si="17"/>
        <v>30</v>
      </c>
      <c r="BD36" s="6">
        <f t="shared" si="18"/>
        <v>3</v>
      </c>
      <c r="BE36" s="7">
        <f t="shared" si="19"/>
        <v>2</v>
      </c>
    </row>
    <row r="37" spans="1:57" s="236" customFormat="1" ht="15.75" customHeight="1" x14ac:dyDescent="0.25">
      <c r="A37" s="237" t="s">
        <v>423</v>
      </c>
      <c r="B37" s="55" t="s">
        <v>17</v>
      </c>
      <c r="C37" s="267" t="s">
        <v>171</v>
      </c>
      <c r="D37" s="260"/>
      <c r="E37" s="186" t="str">
        <f t="shared" si="24"/>
        <v/>
      </c>
      <c r="F37" s="260"/>
      <c r="G37" s="186" t="str">
        <f t="shared" si="25"/>
        <v/>
      </c>
      <c r="H37" s="260"/>
      <c r="I37" s="261"/>
      <c r="J37" s="260"/>
      <c r="K37" s="186" t="str">
        <f t="shared" ref="K37:K40" si="32">IF(J37*15=0,"",J37*15)</f>
        <v/>
      </c>
      <c r="L37" s="260"/>
      <c r="M37" s="186" t="str">
        <f t="shared" ref="M37:M40" si="33">IF(L37*15=0,"",L37*15)</f>
        <v/>
      </c>
      <c r="N37" s="260"/>
      <c r="O37" s="261"/>
      <c r="P37" s="260"/>
      <c r="Q37" s="186" t="str">
        <f t="shared" si="2"/>
        <v/>
      </c>
      <c r="R37" s="260"/>
      <c r="S37" s="186" t="str">
        <f t="shared" si="3"/>
        <v/>
      </c>
      <c r="T37" s="260"/>
      <c r="U37" s="261"/>
      <c r="V37" s="260"/>
      <c r="W37" s="186" t="str">
        <f t="shared" si="4"/>
        <v/>
      </c>
      <c r="X37" s="231">
        <v>1</v>
      </c>
      <c r="Y37" s="4">
        <f t="shared" si="5"/>
        <v>15</v>
      </c>
      <c r="Z37" s="231">
        <v>3</v>
      </c>
      <c r="AA37" s="235" t="s">
        <v>52</v>
      </c>
      <c r="AB37" s="231"/>
      <c r="AC37" s="4" t="str">
        <f t="shared" si="6"/>
        <v/>
      </c>
      <c r="AD37" s="231"/>
      <c r="AE37" s="4" t="str">
        <f t="shared" si="7"/>
        <v/>
      </c>
      <c r="AF37" s="231"/>
      <c r="AG37" s="235"/>
      <c r="AH37" s="260"/>
      <c r="AI37" s="186" t="str">
        <f t="shared" si="8"/>
        <v/>
      </c>
      <c r="AJ37" s="260"/>
      <c r="AK37" s="186" t="str">
        <f t="shared" si="9"/>
        <v/>
      </c>
      <c r="AL37" s="260"/>
      <c r="AM37" s="261"/>
      <c r="AN37" s="231"/>
      <c r="AO37" s="4" t="str">
        <f t="shared" si="10"/>
        <v/>
      </c>
      <c r="AP37" s="231"/>
      <c r="AQ37" s="4" t="str">
        <f t="shared" si="11"/>
        <v/>
      </c>
      <c r="AR37" s="231"/>
      <c r="AS37" s="235"/>
      <c r="AT37" s="231"/>
      <c r="AU37" s="4" t="str">
        <f t="shared" si="12"/>
        <v/>
      </c>
      <c r="AV37" s="231"/>
      <c r="AW37" s="4" t="str">
        <f t="shared" si="13"/>
        <v/>
      </c>
      <c r="AX37" s="231"/>
      <c r="AY37" s="233"/>
      <c r="AZ37" s="5" t="str">
        <f t="shared" si="14"/>
        <v/>
      </c>
      <c r="BA37" s="4" t="str">
        <f t="shared" si="15"/>
        <v/>
      </c>
      <c r="BB37" s="6">
        <f t="shared" si="16"/>
        <v>1</v>
      </c>
      <c r="BC37" s="4">
        <f t="shared" si="17"/>
        <v>15</v>
      </c>
      <c r="BD37" s="6">
        <f t="shared" si="18"/>
        <v>3</v>
      </c>
      <c r="BE37" s="7">
        <f t="shared" si="19"/>
        <v>1</v>
      </c>
    </row>
    <row r="38" spans="1:57" s="236" customFormat="1" ht="15.75" customHeight="1" x14ac:dyDescent="0.25">
      <c r="A38" s="237" t="s">
        <v>424</v>
      </c>
      <c r="B38" s="55" t="s">
        <v>17</v>
      </c>
      <c r="C38" s="267" t="s">
        <v>425</v>
      </c>
      <c r="D38" s="260"/>
      <c r="E38" s="186" t="str">
        <f t="shared" si="24"/>
        <v/>
      </c>
      <c r="F38" s="260"/>
      <c r="G38" s="186" t="str">
        <f t="shared" si="25"/>
        <v/>
      </c>
      <c r="H38" s="260"/>
      <c r="I38" s="261"/>
      <c r="J38" s="260"/>
      <c r="K38" s="186" t="str">
        <f t="shared" si="32"/>
        <v/>
      </c>
      <c r="L38" s="260"/>
      <c r="M38" s="186" t="str">
        <f t="shared" si="33"/>
        <v/>
      </c>
      <c r="N38" s="260"/>
      <c r="O38" s="261"/>
      <c r="P38" s="260"/>
      <c r="Q38" s="186" t="str">
        <f t="shared" si="2"/>
        <v/>
      </c>
      <c r="R38" s="260"/>
      <c r="S38" s="186" t="str">
        <f t="shared" si="3"/>
        <v/>
      </c>
      <c r="T38" s="260"/>
      <c r="U38" s="261"/>
      <c r="V38" s="260"/>
      <c r="W38" s="186" t="str">
        <f t="shared" si="4"/>
        <v/>
      </c>
      <c r="X38" s="231"/>
      <c r="Y38" s="4" t="str">
        <f t="shared" si="5"/>
        <v/>
      </c>
      <c r="Z38" s="231"/>
      <c r="AA38" s="235"/>
      <c r="AB38" s="231"/>
      <c r="AC38" s="4" t="str">
        <f t="shared" si="6"/>
        <v/>
      </c>
      <c r="AD38" s="231">
        <v>1</v>
      </c>
      <c r="AE38" s="4">
        <f t="shared" si="7"/>
        <v>15</v>
      </c>
      <c r="AF38" s="231">
        <v>3</v>
      </c>
      <c r="AG38" s="235" t="s">
        <v>52</v>
      </c>
      <c r="AH38" s="260"/>
      <c r="AI38" s="186" t="str">
        <f t="shared" si="8"/>
        <v/>
      </c>
      <c r="AJ38" s="260"/>
      <c r="AK38" s="186" t="str">
        <f t="shared" si="9"/>
        <v/>
      </c>
      <c r="AL38" s="260"/>
      <c r="AM38" s="261"/>
      <c r="AN38" s="231"/>
      <c r="AO38" s="4" t="str">
        <f t="shared" si="10"/>
        <v/>
      </c>
      <c r="AP38" s="231"/>
      <c r="AQ38" s="4" t="str">
        <f t="shared" si="11"/>
        <v/>
      </c>
      <c r="AR38" s="231"/>
      <c r="AS38" s="235"/>
      <c r="AT38" s="231"/>
      <c r="AU38" s="4" t="str">
        <f t="shared" si="12"/>
        <v/>
      </c>
      <c r="AV38" s="231"/>
      <c r="AW38" s="4" t="str">
        <f t="shared" si="13"/>
        <v/>
      </c>
      <c r="AX38" s="231"/>
      <c r="AY38" s="233"/>
      <c r="AZ38" s="5" t="str">
        <f t="shared" si="14"/>
        <v/>
      </c>
      <c r="BA38" s="4" t="str">
        <f t="shared" si="15"/>
        <v/>
      </c>
      <c r="BB38" s="6">
        <f t="shared" si="16"/>
        <v>1</v>
      </c>
      <c r="BC38" s="4">
        <f t="shared" si="17"/>
        <v>15</v>
      </c>
      <c r="BD38" s="6">
        <f t="shared" si="18"/>
        <v>3</v>
      </c>
      <c r="BE38" s="7">
        <f t="shared" si="19"/>
        <v>1</v>
      </c>
    </row>
    <row r="39" spans="1:57" s="224" customFormat="1" ht="15.75" customHeight="1" x14ac:dyDescent="0.25">
      <c r="A39" s="237" t="s">
        <v>426</v>
      </c>
      <c r="B39" s="55" t="s">
        <v>17</v>
      </c>
      <c r="C39" s="267" t="s">
        <v>347</v>
      </c>
      <c r="D39" s="231"/>
      <c r="E39" s="4" t="str">
        <f t="shared" si="24"/>
        <v/>
      </c>
      <c r="F39" s="231"/>
      <c r="G39" s="4" t="str">
        <f t="shared" si="25"/>
        <v/>
      </c>
      <c r="H39" s="231"/>
      <c r="I39" s="235"/>
      <c r="J39" s="231"/>
      <c r="K39" s="4" t="str">
        <f t="shared" si="32"/>
        <v/>
      </c>
      <c r="L39" s="231"/>
      <c r="M39" s="4" t="str">
        <f t="shared" si="33"/>
        <v/>
      </c>
      <c r="N39" s="231"/>
      <c r="O39" s="235"/>
      <c r="P39" s="231"/>
      <c r="Q39" s="4" t="str">
        <f t="shared" si="2"/>
        <v/>
      </c>
      <c r="R39" s="231"/>
      <c r="S39" s="4" t="str">
        <f t="shared" si="3"/>
        <v/>
      </c>
      <c r="T39" s="231"/>
      <c r="U39" s="235"/>
      <c r="V39" s="231"/>
      <c r="W39" s="4" t="str">
        <f t="shared" si="4"/>
        <v/>
      </c>
      <c r="X39" s="231"/>
      <c r="Y39" s="4" t="str">
        <f t="shared" si="5"/>
        <v/>
      </c>
      <c r="Z39" s="231"/>
      <c r="AA39" s="235"/>
      <c r="AB39" s="231"/>
      <c r="AC39" s="4" t="str">
        <f t="shared" si="6"/>
        <v/>
      </c>
      <c r="AD39" s="231"/>
      <c r="AE39" s="4" t="str">
        <f t="shared" si="7"/>
        <v/>
      </c>
      <c r="AF39" s="231"/>
      <c r="AG39" s="235"/>
      <c r="AH39" s="231"/>
      <c r="AI39" s="4" t="str">
        <f t="shared" si="8"/>
        <v/>
      </c>
      <c r="AJ39" s="231">
        <v>1</v>
      </c>
      <c r="AK39" s="4">
        <f t="shared" si="9"/>
        <v>15</v>
      </c>
      <c r="AL39" s="231">
        <v>2</v>
      </c>
      <c r="AM39" s="235" t="s">
        <v>52</v>
      </c>
      <c r="AN39" s="231"/>
      <c r="AO39" s="4" t="str">
        <f t="shared" si="10"/>
        <v/>
      </c>
      <c r="AP39" s="231"/>
      <c r="AQ39" s="4" t="str">
        <f t="shared" si="11"/>
        <v/>
      </c>
      <c r="AR39" s="231"/>
      <c r="AS39" s="235"/>
      <c r="AT39" s="231"/>
      <c r="AU39" s="4" t="str">
        <f t="shared" si="12"/>
        <v/>
      </c>
      <c r="AV39" s="231"/>
      <c r="AW39" s="4" t="str">
        <f t="shared" si="13"/>
        <v/>
      </c>
      <c r="AX39" s="231"/>
      <c r="AY39" s="233"/>
      <c r="AZ39" s="5" t="str">
        <f t="shared" si="14"/>
        <v/>
      </c>
      <c r="BA39" s="4" t="str">
        <f t="shared" si="15"/>
        <v/>
      </c>
      <c r="BB39" s="6">
        <f t="shared" si="16"/>
        <v>1</v>
      </c>
      <c r="BC39" s="4">
        <f t="shared" si="17"/>
        <v>15</v>
      </c>
      <c r="BD39" s="6">
        <f t="shared" si="18"/>
        <v>2</v>
      </c>
      <c r="BE39" s="7">
        <f t="shared" si="19"/>
        <v>1</v>
      </c>
    </row>
    <row r="40" spans="1:57" s="224" customFormat="1" ht="15.75" customHeight="1" x14ac:dyDescent="0.25">
      <c r="A40" s="237" t="s">
        <v>427</v>
      </c>
      <c r="B40" s="55" t="s">
        <v>17</v>
      </c>
      <c r="C40" s="267" t="s">
        <v>428</v>
      </c>
      <c r="D40" s="231"/>
      <c r="E40" s="4" t="str">
        <f t="shared" si="24"/>
        <v/>
      </c>
      <c r="F40" s="231"/>
      <c r="G40" s="4" t="str">
        <f t="shared" si="25"/>
        <v/>
      </c>
      <c r="H40" s="231"/>
      <c r="I40" s="235"/>
      <c r="J40" s="231"/>
      <c r="K40" s="4" t="str">
        <f t="shared" si="32"/>
        <v/>
      </c>
      <c r="L40" s="231"/>
      <c r="M40" s="4" t="str">
        <f t="shared" si="33"/>
        <v/>
      </c>
      <c r="N40" s="231"/>
      <c r="O40" s="235"/>
      <c r="P40" s="231"/>
      <c r="Q40" s="4" t="str">
        <f t="shared" si="2"/>
        <v/>
      </c>
      <c r="R40" s="231"/>
      <c r="S40" s="4" t="str">
        <f t="shared" si="3"/>
        <v/>
      </c>
      <c r="T40" s="231"/>
      <c r="U40" s="235"/>
      <c r="V40" s="231"/>
      <c r="W40" s="4" t="str">
        <f t="shared" si="4"/>
        <v/>
      </c>
      <c r="X40" s="231"/>
      <c r="Y40" s="4" t="str">
        <f t="shared" si="5"/>
        <v/>
      </c>
      <c r="Z40" s="231"/>
      <c r="AA40" s="235"/>
      <c r="AB40" s="231"/>
      <c r="AC40" s="4" t="str">
        <f t="shared" si="6"/>
        <v/>
      </c>
      <c r="AD40" s="231"/>
      <c r="AE40" s="4" t="str">
        <f t="shared" si="7"/>
        <v/>
      </c>
      <c r="AF40" s="231"/>
      <c r="AG40" s="235"/>
      <c r="AH40" s="231"/>
      <c r="AI40" s="4" t="str">
        <f t="shared" si="8"/>
        <v/>
      </c>
      <c r="AJ40" s="231"/>
      <c r="AK40" s="4" t="str">
        <f t="shared" si="9"/>
        <v/>
      </c>
      <c r="AL40" s="231"/>
      <c r="AM40" s="235"/>
      <c r="AN40" s="231"/>
      <c r="AO40" s="4" t="str">
        <f t="shared" si="10"/>
        <v/>
      </c>
      <c r="AP40" s="231"/>
      <c r="AQ40" s="4" t="str">
        <f t="shared" si="11"/>
        <v/>
      </c>
      <c r="AR40" s="231"/>
      <c r="AS40" s="235"/>
      <c r="AT40" s="231"/>
      <c r="AU40" s="4" t="str">
        <f t="shared" si="12"/>
        <v/>
      </c>
      <c r="AV40" s="231">
        <v>1</v>
      </c>
      <c r="AW40" s="4">
        <f t="shared" si="13"/>
        <v>15</v>
      </c>
      <c r="AX40" s="231">
        <v>2</v>
      </c>
      <c r="AY40" s="233" t="s">
        <v>52</v>
      </c>
      <c r="AZ40" s="5" t="str">
        <f t="shared" si="14"/>
        <v/>
      </c>
      <c r="BA40" s="4" t="str">
        <f t="shared" si="15"/>
        <v/>
      </c>
      <c r="BB40" s="6">
        <f t="shared" si="16"/>
        <v>1</v>
      </c>
      <c r="BC40" s="4">
        <f t="shared" si="17"/>
        <v>15</v>
      </c>
      <c r="BD40" s="6">
        <f t="shared" si="18"/>
        <v>2</v>
      </c>
      <c r="BE40" s="7">
        <f t="shared" si="19"/>
        <v>1</v>
      </c>
    </row>
    <row r="41" spans="1:57" ht="15.75" customHeight="1" x14ac:dyDescent="0.3">
      <c r="A41" s="226"/>
      <c r="B41" s="55" t="s">
        <v>215</v>
      </c>
      <c r="C41" s="262"/>
      <c r="D41" s="357"/>
      <c r="E41" s="123" t="str">
        <f t="shared" si="24"/>
        <v/>
      </c>
      <c r="F41" s="358"/>
      <c r="G41" s="123" t="str">
        <f t="shared" si="25"/>
        <v/>
      </c>
      <c r="H41" s="359"/>
      <c r="I41" s="360"/>
      <c r="J41" s="357"/>
      <c r="K41" s="123" t="str">
        <f t="shared" si="22"/>
        <v/>
      </c>
      <c r="L41" s="358"/>
      <c r="M41" s="123" t="str">
        <f t="shared" si="23"/>
        <v/>
      </c>
      <c r="N41" s="359"/>
      <c r="O41" s="360"/>
      <c r="P41" s="357"/>
      <c r="Q41" s="123" t="str">
        <f t="shared" si="2"/>
        <v/>
      </c>
      <c r="R41" s="358"/>
      <c r="S41" s="123" t="str">
        <f t="shared" si="3"/>
        <v/>
      </c>
      <c r="T41" s="359"/>
      <c r="U41" s="360"/>
      <c r="V41" s="357"/>
      <c r="W41" s="123" t="str">
        <f t="shared" si="4"/>
        <v/>
      </c>
      <c r="X41" s="358"/>
      <c r="Y41" s="123" t="str">
        <f t="shared" si="5"/>
        <v/>
      </c>
      <c r="Z41" s="359"/>
      <c r="AA41" s="360"/>
      <c r="AB41" s="357"/>
      <c r="AC41" s="123" t="str">
        <f t="shared" si="6"/>
        <v/>
      </c>
      <c r="AD41" s="358"/>
      <c r="AE41" s="123" t="str">
        <f t="shared" si="7"/>
        <v/>
      </c>
      <c r="AF41" s="359"/>
      <c r="AG41" s="360"/>
      <c r="AH41" s="357"/>
      <c r="AI41" s="123" t="str">
        <f t="shared" si="8"/>
        <v/>
      </c>
      <c r="AJ41" s="358"/>
      <c r="AK41" s="123" t="str">
        <f t="shared" si="9"/>
        <v/>
      </c>
      <c r="AL41" s="359"/>
      <c r="AM41" s="360"/>
      <c r="AN41" s="357"/>
      <c r="AO41" s="123" t="str">
        <f t="shared" si="10"/>
        <v/>
      </c>
      <c r="AP41" s="358"/>
      <c r="AQ41" s="123" t="str">
        <f t="shared" si="11"/>
        <v/>
      </c>
      <c r="AR41" s="359"/>
      <c r="AS41" s="360"/>
      <c r="AT41" s="357"/>
      <c r="AU41" s="123" t="str">
        <f t="shared" si="12"/>
        <v/>
      </c>
      <c r="AV41" s="358"/>
      <c r="AW41" s="123" t="str">
        <f t="shared" si="13"/>
        <v/>
      </c>
      <c r="AX41" s="359"/>
      <c r="AY41" s="360"/>
      <c r="AZ41" s="5" t="str">
        <f t="shared" si="14"/>
        <v/>
      </c>
      <c r="BA41" s="4" t="str">
        <f t="shared" si="15"/>
        <v/>
      </c>
      <c r="BB41" s="6" t="str">
        <f t="shared" si="16"/>
        <v/>
      </c>
      <c r="BC41" s="4" t="str">
        <f t="shared" si="17"/>
        <v/>
      </c>
      <c r="BD41" s="6" t="str">
        <f t="shared" si="18"/>
        <v/>
      </c>
      <c r="BE41" s="7" t="str">
        <f t="shared" si="19"/>
        <v/>
      </c>
    </row>
    <row r="42" spans="1:57" s="356" customFormat="1" ht="15.75" customHeight="1" thickBot="1" x14ac:dyDescent="0.35">
      <c r="A42" s="8"/>
      <c r="B42" s="9"/>
      <c r="C42" s="185" t="s">
        <v>341</v>
      </c>
      <c r="D42" s="127">
        <f>SUM(D12:D41)</f>
        <v>5</v>
      </c>
      <c r="E42" s="127">
        <f>SUM(E12:E41)</f>
        <v>74</v>
      </c>
      <c r="F42" s="127">
        <f>SUM(F12:F41)</f>
        <v>2</v>
      </c>
      <c r="G42" s="127">
        <f>SUM(G12:G41)</f>
        <v>30</v>
      </c>
      <c r="H42" s="127">
        <f>SUM(H12:H41)</f>
        <v>6</v>
      </c>
      <c r="I42" s="128" t="s">
        <v>25</v>
      </c>
      <c r="J42" s="127">
        <f>SUM(J12:J41)</f>
        <v>3</v>
      </c>
      <c r="K42" s="127">
        <f>SUM(K12:K41)</f>
        <v>49</v>
      </c>
      <c r="L42" s="127">
        <f>SUM(L12:L41)</f>
        <v>2</v>
      </c>
      <c r="M42" s="127">
        <f>SUM(M12:M41)</f>
        <v>26</v>
      </c>
      <c r="N42" s="127">
        <f>SUM(N12:N41)</f>
        <v>8</v>
      </c>
      <c r="O42" s="128" t="s">
        <v>25</v>
      </c>
      <c r="P42" s="127">
        <f>SUM(P12:P41)</f>
        <v>1</v>
      </c>
      <c r="Q42" s="127">
        <f>SUM(Q12:Q41)</f>
        <v>15</v>
      </c>
      <c r="R42" s="127">
        <f>SUM(R12:R41)</f>
        <v>2</v>
      </c>
      <c r="S42" s="127">
        <f>SUM(S12:S41)</f>
        <v>30</v>
      </c>
      <c r="T42" s="127">
        <f>SUM(T12:T41)</f>
        <v>4</v>
      </c>
      <c r="U42" s="128" t="s">
        <v>25</v>
      </c>
      <c r="V42" s="127">
        <f>SUM(V12:V41)</f>
        <v>0</v>
      </c>
      <c r="W42" s="127">
        <f>SUM(W12:W41)</f>
        <v>0</v>
      </c>
      <c r="X42" s="127">
        <f>SUM(X12:X41)</f>
        <v>3</v>
      </c>
      <c r="Y42" s="127">
        <f>SUM(Y12:Y41)</f>
        <v>45</v>
      </c>
      <c r="Z42" s="127">
        <f>SUM(Z12:Z41)</f>
        <v>6</v>
      </c>
      <c r="AA42" s="128" t="s">
        <v>25</v>
      </c>
      <c r="AB42" s="127">
        <f>SUM(AB12:AB41)</f>
        <v>2</v>
      </c>
      <c r="AC42" s="127">
        <f>SUM(AC12:AC41)</f>
        <v>30</v>
      </c>
      <c r="AD42" s="127">
        <f>SUM(AD12:AD41)</f>
        <v>3</v>
      </c>
      <c r="AE42" s="127">
        <f>SUM(AE12:AE41)</f>
        <v>45</v>
      </c>
      <c r="AF42" s="127">
        <f>SUM(AF12:AF41)</f>
        <v>7</v>
      </c>
      <c r="AG42" s="128" t="s">
        <v>25</v>
      </c>
      <c r="AH42" s="127">
        <f>SUM(AH12:AH41)</f>
        <v>1</v>
      </c>
      <c r="AI42" s="127">
        <f>SUM(AI12:AI41)</f>
        <v>15</v>
      </c>
      <c r="AJ42" s="127">
        <f>SUM(AJ12:AJ41)</f>
        <v>6</v>
      </c>
      <c r="AK42" s="127">
        <f>SUM(AK12:AK41)</f>
        <v>90</v>
      </c>
      <c r="AL42" s="127">
        <f>SUM(AL12:AL41)</f>
        <v>6</v>
      </c>
      <c r="AM42" s="128" t="s">
        <v>25</v>
      </c>
      <c r="AN42" s="127">
        <f>SUM(AN12:AN41)</f>
        <v>2</v>
      </c>
      <c r="AO42" s="127">
        <f>SUM(AO12:AO41)</f>
        <v>30</v>
      </c>
      <c r="AP42" s="127">
        <f>SUM(AP12:AP41)</f>
        <v>8</v>
      </c>
      <c r="AQ42" s="127">
        <f>SUM(AQ12:AQ41)</f>
        <v>120</v>
      </c>
      <c r="AR42" s="127">
        <f>SUM(AR12:AR41)</f>
        <v>10</v>
      </c>
      <c r="AS42" s="128" t="s">
        <v>25</v>
      </c>
      <c r="AT42" s="127">
        <f>SUM(AT12:AT41)</f>
        <v>4</v>
      </c>
      <c r="AU42" s="127">
        <f>SUM(AU12:AU41)</f>
        <v>60</v>
      </c>
      <c r="AV42" s="127">
        <f>SUM(AV12:AV41)</f>
        <v>9</v>
      </c>
      <c r="AW42" s="127">
        <f>SUM(AW12:AW41)</f>
        <v>135</v>
      </c>
      <c r="AX42" s="127">
        <f>SUM(AX12:AX41)</f>
        <v>13</v>
      </c>
      <c r="AY42" s="128" t="s">
        <v>25</v>
      </c>
      <c r="AZ42" s="127">
        <f t="shared" ref="AZ42:BE42" si="34">SUM(AZ12:AZ41)</f>
        <v>18</v>
      </c>
      <c r="BA42" s="127">
        <f t="shared" si="34"/>
        <v>270</v>
      </c>
      <c r="BB42" s="127">
        <f t="shared" si="34"/>
        <v>35</v>
      </c>
      <c r="BC42" s="127">
        <f t="shared" si="34"/>
        <v>525</v>
      </c>
      <c r="BD42" s="127">
        <f t="shared" si="34"/>
        <v>60</v>
      </c>
      <c r="BE42" s="127">
        <f t="shared" si="34"/>
        <v>53</v>
      </c>
    </row>
    <row r="43" spans="1:57" s="356" customFormat="1" ht="15.75" customHeight="1" thickBot="1" x14ac:dyDescent="0.35">
      <c r="A43" s="183"/>
      <c r="B43" s="184"/>
      <c r="C43" s="111" t="s">
        <v>245</v>
      </c>
      <c r="D43" s="112">
        <f>D10+D42</f>
        <v>14</v>
      </c>
      <c r="E43" s="112">
        <f>E10+E42</f>
        <v>210</v>
      </c>
      <c r="F43" s="112">
        <f>F10+F42</f>
        <v>22</v>
      </c>
      <c r="G43" s="112">
        <f>G10+G42</f>
        <v>321</v>
      </c>
      <c r="H43" s="112">
        <f>H10+H42</f>
        <v>28</v>
      </c>
      <c r="I43" s="129" t="s">
        <v>25</v>
      </c>
      <c r="J43" s="112">
        <f>J10+J42</f>
        <v>15</v>
      </c>
      <c r="K43" s="112">
        <f>K10+K42</f>
        <v>233</v>
      </c>
      <c r="L43" s="112">
        <f>L10+L42</f>
        <v>11</v>
      </c>
      <c r="M43" s="112">
        <f>M10+M42</f>
        <v>157</v>
      </c>
      <c r="N43" s="112">
        <f>N10+N42</f>
        <v>29</v>
      </c>
      <c r="O43" s="129" t="s">
        <v>25</v>
      </c>
      <c r="P43" s="112">
        <f>P10+P42</f>
        <v>12</v>
      </c>
      <c r="Q43" s="112">
        <f>Q10+Q42</f>
        <v>179</v>
      </c>
      <c r="R43" s="112">
        <f>R10+R42</f>
        <v>19</v>
      </c>
      <c r="S43" s="112">
        <f>S10+S42</f>
        <v>241</v>
      </c>
      <c r="T43" s="112">
        <f>T10+T42</f>
        <v>27</v>
      </c>
      <c r="U43" s="129" t="s">
        <v>25</v>
      </c>
      <c r="V43" s="112">
        <f>V10+V42</f>
        <v>8</v>
      </c>
      <c r="W43" s="112">
        <f>W10+W42</f>
        <v>124</v>
      </c>
      <c r="X43" s="112">
        <f>X10+X42</f>
        <v>17</v>
      </c>
      <c r="Y43" s="112">
        <f>Y10+Y42</f>
        <v>251</v>
      </c>
      <c r="Z43" s="112">
        <f>Z10+Z42</f>
        <v>29</v>
      </c>
      <c r="AA43" s="129" t="s">
        <v>25</v>
      </c>
      <c r="AB43" s="112">
        <f>AB10+AB42</f>
        <v>9</v>
      </c>
      <c r="AC43" s="112">
        <f>AC10+AC42</f>
        <v>139</v>
      </c>
      <c r="AD43" s="112">
        <f>AD10+AD42</f>
        <v>16</v>
      </c>
      <c r="AE43" s="112">
        <f>AE10+AE42</f>
        <v>236</v>
      </c>
      <c r="AF43" s="112">
        <f>AF10+AF42</f>
        <v>31</v>
      </c>
      <c r="AG43" s="129" t="s">
        <v>25</v>
      </c>
      <c r="AH43" s="112">
        <f>AH10+AH42</f>
        <v>10</v>
      </c>
      <c r="AI43" s="112">
        <f>AI10+AI42</f>
        <v>155</v>
      </c>
      <c r="AJ43" s="112">
        <f>AJ10+AJ42</f>
        <v>21</v>
      </c>
      <c r="AK43" s="112">
        <f>AK10+AK42</f>
        <v>310</v>
      </c>
      <c r="AL43" s="112">
        <f>AL10+AL42</f>
        <v>31</v>
      </c>
      <c r="AM43" s="129" t="s">
        <v>25</v>
      </c>
      <c r="AN43" s="112">
        <f>AN10+AN42</f>
        <v>7</v>
      </c>
      <c r="AO43" s="112">
        <f>AO10+AO42</f>
        <v>105</v>
      </c>
      <c r="AP43" s="112">
        <f>AP10+AP42</f>
        <v>19</v>
      </c>
      <c r="AQ43" s="112">
        <f>AQ10+AQ42</f>
        <v>285</v>
      </c>
      <c r="AR43" s="112">
        <f>AR10+AR42</f>
        <v>32</v>
      </c>
      <c r="AS43" s="129" t="s">
        <v>25</v>
      </c>
      <c r="AT43" s="112">
        <f>AT10+AT42</f>
        <v>7</v>
      </c>
      <c r="AU43" s="112">
        <f>AU10+AU42</f>
        <v>105</v>
      </c>
      <c r="AV43" s="112">
        <f>AV10+AV42</f>
        <v>19</v>
      </c>
      <c r="AW43" s="112">
        <f>AW10+AW42</f>
        <v>285</v>
      </c>
      <c r="AX43" s="112">
        <f>AX10+AX42</f>
        <v>33</v>
      </c>
      <c r="AY43" s="129" t="s">
        <v>25</v>
      </c>
      <c r="AZ43" s="130">
        <f t="shared" ref="AZ43:BE43" si="35">AZ10+AZ42</f>
        <v>81</v>
      </c>
      <c r="BA43" s="130">
        <f t="shared" si="35"/>
        <v>1215</v>
      </c>
      <c r="BB43" s="130">
        <f t="shared" si="35"/>
        <v>146</v>
      </c>
      <c r="BC43" s="130">
        <f t="shared" si="35"/>
        <v>2190</v>
      </c>
      <c r="BD43" s="130">
        <f t="shared" si="35"/>
        <v>240</v>
      </c>
      <c r="BE43" s="130">
        <f t="shared" si="35"/>
        <v>228</v>
      </c>
    </row>
    <row r="44" spans="1:57" ht="15.75" customHeight="1" x14ac:dyDescent="0.3">
      <c r="A44" s="131"/>
      <c r="B44" s="132"/>
      <c r="C44" s="133" t="s">
        <v>24</v>
      </c>
      <c r="D44" s="564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4"/>
      <c r="AC44" s="565"/>
      <c r="AD44" s="565"/>
      <c r="AE44" s="565"/>
      <c r="AF44" s="565"/>
      <c r="AG44" s="565"/>
      <c r="AH44" s="565"/>
      <c r="AI44" s="565"/>
      <c r="AJ44" s="565"/>
      <c r="AK44" s="565"/>
      <c r="AL44" s="565"/>
      <c r="AM44" s="565"/>
      <c r="AN44" s="565"/>
      <c r="AO44" s="565"/>
      <c r="AP44" s="565"/>
      <c r="AQ44" s="565"/>
      <c r="AR44" s="565"/>
      <c r="AS44" s="565"/>
      <c r="AT44" s="565"/>
      <c r="AU44" s="565"/>
      <c r="AV44" s="565"/>
      <c r="AW44" s="565"/>
      <c r="AX44" s="565"/>
      <c r="AY44" s="565"/>
      <c r="AZ44" s="559"/>
      <c r="BA44" s="560"/>
      <c r="BB44" s="560"/>
      <c r="BC44" s="560"/>
      <c r="BD44" s="560"/>
      <c r="BE44" s="561"/>
    </row>
    <row r="45" spans="1:57" s="281" customFormat="1" ht="15.75" customHeight="1" x14ac:dyDescent="0.25">
      <c r="A45" s="226" t="s">
        <v>212</v>
      </c>
      <c r="B45" s="55" t="s">
        <v>17</v>
      </c>
      <c r="C45" s="227" t="s">
        <v>216</v>
      </c>
      <c r="D45" s="277"/>
      <c r="E45" s="4" t="str">
        <f>IF(D45*15=0,"",D45*15)</f>
        <v/>
      </c>
      <c r="F45" s="278"/>
      <c r="G45" s="4" t="str">
        <f>IF(F45*15=0,"",F45*15)</f>
        <v/>
      </c>
      <c r="H45" s="59" t="s">
        <v>25</v>
      </c>
      <c r="I45" s="279"/>
      <c r="J45" s="277"/>
      <c r="K45" s="4" t="str">
        <f>IF(J45*15=0,"",J45*15)</f>
        <v/>
      </c>
      <c r="L45" s="278"/>
      <c r="M45" s="4" t="str">
        <f>IF(L45*15=0,"",L45*15)</f>
        <v/>
      </c>
      <c r="N45" s="59" t="s">
        <v>25</v>
      </c>
      <c r="O45" s="279"/>
      <c r="P45" s="277"/>
      <c r="Q45" s="4" t="str">
        <f>IF(P45*15=0,"",P45*15)</f>
        <v/>
      </c>
      <c r="R45" s="278"/>
      <c r="S45" s="4" t="str">
        <f>IF(R45*15=0,"",R45*15)</f>
        <v/>
      </c>
      <c r="T45" s="59" t="s">
        <v>25</v>
      </c>
      <c r="U45" s="279"/>
      <c r="V45" s="277"/>
      <c r="W45" s="4" t="str">
        <f>IF(V45*15=0,"",V45*15)</f>
        <v/>
      </c>
      <c r="X45" s="278"/>
      <c r="Y45" s="4" t="str">
        <f>IF(X45*15=0,"",X45*15)</f>
        <v/>
      </c>
      <c r="Z45" s="59" t="s">
        <v>25</v>
      </c>
      <c r="AA45" s="279"/>
      <c r="AB45" s="277"/>
      <c r="AC45" s="4" t="str">
        <f>IF(AB45*15=0,"",AB45*15)</f>
        <v/>
      </c>
      <c r="AD45" s="278"/>
      <c r="AE45" s="4" t="str">
        <f>IF(AD45*15=0,"",AD45*15)</f>
        <v/>
      </c>
      <c r="AF45" s="59" t="s">
        <v>25</v>
      </c>
      <c r="AG45" s="279"/>
      <c r="AH45" s="277"/>
      <c r="AI45" s="4" t="str">
        <f>IF(AH45*15=0,"",AH45*15)</f>
        <v/>
      </c>
      <c r="AJ45" s="278"/>
      <c r="AK45" s="4" t="str">
        <f>IF(AJ45*15=0,"",AJ45*15)</f>
        <v/>
      </c>
      <c r="AL45" s="59" t="s">
        <v>25</v>
      </c>
      <c r="AM45" s="279"/>
      <c r="AN45" s="277"/>
      <c r="AO45" s="4" t="str">
        <f>IF(AN45*15=0,"",AN45*15)</f>
        <v/>
      </c>
      <c r="AP45" s="278"/>
      <c r="AQ45" s="4" t="str">
        <f>IF(AP45*15=0,"",AP45*15)</f>
        <v/>
      </c>
      <c r="AR45" s="59" t="s">
        <v>25</v>
      </c>
      <c r="AS45" s="279"/>
      <c r="AT45" s="277"/>
      <c r="AU45" s="4" t="str">
        <f>IF(AT45*15=0,"",AT45*15)</f>
        <v/>
      </c>
      <c r="AV45" s="278"/>
      <c r="AW45" s="4" t="str">
        <f>IF(AV45*15=0,"",AV45*15)</f>
        <v/>
      </c>
      <c r="AX45" s="59" t="s">
        <v>25</v>
      </c>
      <c r="AY45" s="231" t="s">
        <v>221</v>
      </c>
      <c r="AZ45" s="5" t="str">
        <f t="shared" ref="AZ45:AZ46" si="36">IF(D45+J45+P45+V45+AB45+AH45+AN45+AT45=0,"",D45+J45+P45+V45+AB45+AH45+AN45+AT45)</f>
        <v/>
      </c>
      <c r="BA45" s="18" t="str">
        <f t="shared" ref="BA45:BA46" si="37">IF((P45+V45+AB45+AH45+AN45+AT45)*15=0,"",(P45+V45+AB45+AH45+AN45+AT45)*15)</f>
        <v/>
      </c>
      <c r="BB45" s="6" t="str">
        <f t="shared" ref="BB45:BB46" si="38">IF(F45+L45+R45+X45+AD45+AJ45+AP45+AV45=0,"",F45+L45+R45+X45+AD45+AJ45+AP45+AV45)</f>
        <v/>
      </c>
      <c r="BC45" s="4" t="str">
        <f t="shared" ref="BC45" si="39">IF((L45+F45+R45+X45+AD45+AJ45+AP45+AV45)*15=0,"",(L45+F45+R45+X45+AD45+AJ45+AP45+AV45)*15)</f>
        <v/>
      </c>
      <c r="BD45" s="59" t="s">
        <v>25</v>
      </c>
      <c r="BE45" s="7" t="str">
        <f t="shared" ref="BE45:BE46" si="40">IF(D45+F45+L45+J45+P45+R45+V45+X45+AB45+AD45+AH45+AJ45+AN45+AP45+AT45+AV45=0,"",D45+F45+L45+J45+P45+R45+V45+X45+AB45+AD45+AH45+AJ45+AN45+AP45+AT45+AV45)</f>
        <v/>
      </c>
    </row>
    <row r="46" spans="1:57" s="281" customFormat="1" ht="15.75" customHeight="1" x14ac:dyDescent="0.25">
      <c r="A46" s="237" t="s">
        <v>213</v>
      </c>
      <c r="B46" s="55" t="s">
        <v>17</v>
      </c>
      <c r="C46" s="263" t="s">
        <v>217</v>
      </c>
      <c r="D46" s="277"/>
      <c r="E46" s="4" t="str">
        <f>IF(D46*15=0,"",D46*15)</f>
        <v/>
      </c>
      <c r="F46" s="278"/>
      <c r="G46" s="4" t="str">
        <f>IF(F46*15=0,"",F46*15)</f>
        <v/>
      </c>
      <c r="H46" s="59" t="s">
        <v>25</v>
      </c>
      <c r="I46" s="279"/>
      <c r="J46" s="277"/>
      <c r="K46" s="4" t="str">
        <f>IF(J46*15=0,"",J46*15)</f>
        <v/>
      </c>
      <c r="L46" s="278"/>
      <c r="M46" s="4" t="str">
        <f>IF(L46*15=0,"",L46*15)</f>
        <v/>
      </c>
      <c r="N46" s="59" t="s">
        <v>25</v>
      </c>
      <c r="O46" s="279"/>
      <c r="P46" s="277"/>
      <c r="Q46" s="4" t="str">
        <f>IF(P46*15=0,"",P46*15)</f>
        <v/>
      </c>
      <c r="R46" s="278"/>
      <c r="S46" s="4" t="str">
        <f>IF(R46*15=0,"",R46*15)</f>
        <v/>
      </c>
      <c r="T46" s="59" t="s">
        <v>25</v>
      </c>
      <c r="U46" s="279"/>
      <c r="V46" s="277"/>
      <c r="W46" s="4" t="str">
        <f>IF(V46*15=0,"",V46*15)</f>
        <v/>
      </c>
      <c r="X46" s="278"/>
      <c r="Y46" s="4" t="str">
        <f>IF(X46*15=0,"",X46*15)</f>
        <v/>
      </c>
      <c r="Z46" s="59" t="s">
        <v>25</v>
      </c>
      <c r="AA46" s="279"/>
      <c r="AB46" s="277"/>
      <c r="AC46" s="4" t="str">
        <f>IF(AB46*15=0,"",AB46*15)</f>
        <v/>
      </c>
      <c r="AD46" s="278"/>
      <c r="AE46" s="4" t="str">
        <f>IF(AD46*15=0,"",AD46*15)</f>
        <v/>
      </c>
      <c r="AF46" s="59" t="s">
        <v>25</v>
      </c>
      <c r="AG46" s="279"/>
      <c r="AH46" s="277"/>
      <c r="AI46" s="4" t="str">
        <f>IF(AH46*15=0,"",AH46*15)</f>
        <v/>
      </c>
      <c r="AJ46" s="278"/>
      <c r="AK46" s="4" t="str">
        <f>IF(AJ46*15=0,"",AJ46*15)</f>
        <v/>
      </c>
      <c r="AL46" s="59" t="s">
        <v>25</v>
      </c>
      <c r="AM46" s="279"/>
      <c r="AN46" s="277"/>
      <c r="AO46" s="4" t="str">
        <f>IF(AN46*15=0,"",AN46*15)</f>
        <v/>
      </c>
      <c r="AP46" s="278"/>
      <c r="AQ46" s="4" t="str">
        <f>IF(AP46*15=0,"",AP46*15)</f>
        <v/>
      </c>
      <c r="AR46" s="59" t="s">
        <v>25</v>
      </c>
      <c r="AS46" s="279"/>
      <c r="AT46" s="277"/>
      <c r="AU46" s="4" t="str">
        <f>IF(AT46*15=0,"",AT46*15)</f>
        <v/>
      </c>
      <c r="AV46" s="278"/>
      <c r="AW46" s="4" t="str">
        <f>IF(AV46*15=0,"",AV46*15)</f>
        <v/>
      </c>
      <c r="AX46" s="59" t="s">
        <v>25</v>
      </c>
      <c r="AY46" s="231" t="s">
        <v>221</v>
      </c>
      <c r="AZ46" s="5" t="str">
        <f t="shared" si="36"/>
        <v/>
      </c>
      <c r="BA46" s="18" t="str">
        <f t="shared" si="37"/>
        <v/>
      </c>
      <c r="BB46" s="6" t="str">
        <f t="shared" si="38"/>
        <v/>
      </c>
      <c r="BC46" s="18" t="str">
        <f>IF((R46+X46+AD46+AJ46+AP46+AV46)*15=0,"",(R46+X46+AD46+AJ46+AP46+AV46)*15)</f>
        <v/>
      </c>
      <c r="BD46" s="59" t="s">
        <v>25</v>
      </c>
      <c r="BE46" s="7" t="str">
        <f t="shared" si="40"/>
        <v/>
      </c>
    </row>
    <row r="47" spans="1:57" s="224" customFormat="1" ht="32.25" thickBot="1" x14ac:dyDescent="0.3">
      <c r="A47" s="282" t="s">
        <v>214</v>
      </c>
      <c r="B47" s="55" t="s">
        <v>17</v>
      </c>
      <c r="C47" s="407" t="s">
        <v>521</v>
      </c>
      <c r="D47" s="277"/>
      <c r="E47" s="4" t="str">
        <f>IF(D47*15=0,"",D47*15)</f>
        <v/>
      </c>
      <c r="F47" s="278"/>
      <c r="G47" s="4" t="str">
        <f>IF(F47*15=0,"",F47*15)</f>
        <v/>
      </c>
      <c r="H47" s="59" t="s">
        <v>25</v>
      </c>
      <c r="I47" s="279"/>
      <c r="J47" s="277"/>
      <c r="K47" s="4" t="str">
        <f>IF(J47*15=0,"",J47*15)</f>
        <v/>
      </c>
      <c r="L47" s="278"/>
      <c r="M47" s="4" t="str">
        <f>IF(L47*15=0,"",L47*15)</f>
        <v/>
      </c>
      <c r="N47" s="59" t="s">
        <v>25</v>
      </c>
      <c r="O47" s="279"/>
      <c r="P47" s="277"/>
      <c r="Q47" s="4" t="str">
        <f>IF(P47*15=0,"",P47*15)</f>
        <v/>
      </c>
      <c r="R47" s="278"/>
      <c r="S47" s="4" t="str">
        <f>IF(R47*15=0,"",R47*15)</f>
        <v/>
      </c>
      <c r="T47" s="59" t="s">
        <v>25</v>
      </c>
      <c r="U47" s="279"/>
      <c r="V47" s="277"/>
      <c r="W47" s="4" t="str">
        <f>IF(V47*15=0,"",V47*15)</f>
        <v/>
      </c>
      <c r="X47" s="278"/>
      <c r="Y47" s="4" t="str">
        <f>IF(X47*15=0,"",X47*15)</f>
        <v/>
      </c>
      <c r="Z47" s="59" t="s">
        <v>25</v>
      </c>
      <c r="AA47" s="279"/>
      <c r="AB47" s="277"/>
      <c r="AC47" s="4" t="str">
        <f>IF(AB47*15=0,"",AB47*15)</f>
        <v/>
      </c>
      <c r="AD47" s="278"/>
      <c r="AE47" s="4" t="str">
        <f>IF(AD47*15=0,"",AD47*15)</f>
        <v/>
      </c>
      <c r="AF47" s="59" t="s">
        <v>25</v>
      </c>
      <c r="AG47" s="279"/>
      <c r="AH47" s="277"/>
      <c r="AI47" s="4" t="str">
        <f>IF(AH47*15=0,"",AH47*15)</f>
        <v/>
      </c>
      <c r="AJ47" s="278"/>
      <c r="AK47" s="4" t="str">
        <f>IF(AJ47*15=0,"",AJ47*15)</f>
        <v/>
      </c>
      <c r="AL47" s="59" t="s">
        <v>25</v>
      </c>
      <c r="AM47" s="279"/>
      <c r="AN47" s="277"/>
      <c r="AO47" s="4" t="str">
        <f>IF(AN47*15=0,"",AN47*15)</f>
        <v/>
      </c>
      <c r="AP47" s="278"/>
      <c r="AQ47" s="4" t="str">
        <f>IF(AP47*15=0,"",AP47*15)</f>
        <v/>
      </c>
      <c r="AR47" s="59" t="s">
        <v>25</v>
      </c>
      <c r="AS47" s="279"/>
      <c r="AT47" s="277"/>
      <c r="AU47" s="4" t="str">
        <f>IF(AT47*15=0,"",AT47*15)</f>
        <v/>
      </c>
      <c r="AV47" s="278"/>
      <c r="AW47" s="4" t="str">
        <f>IF(AV47*15=0,"",AV47*15)</f>
        <v/>
      </c>
      <c r="AX47" s="59" t="s">
        <v>25</v>
      </c>
      <c r="AY47" s="280" t="s">
        <v>221</v>
      </c>
      <c r="AZ47" s="5" t="str">
        <f t="shared" ref="AZ47" si="41">IF(D47+J47+P47+V47+AB47+AH47+AN47+AT47=0,"",D47+J47+P47+V47+AB47+AH47+AN47+AT47)</f>
        <v/>
      </c>
      <c r="BA47" s="18" t="str">
        <f t="shared" ref="BA47" si="42">IF((P47+V47+AB47+AH47+AN47+AT47)*15=0,"",(P47+V47+AB47+AH47+AN47+AT47)*15)</f>
        <v/>
      </c>
      <c r="BB47" s="6" t="str">
        <f t="shared" ref="BB47" si="43">IF(F47+L47+R47+X47+AD47+AJ47+AP47+AV47=0,"",F47+L47+R47+X47+AD47+AJ47+AP47+AV47)</f>
        <v/>
      </c>
      <c r="BC47" s="4" t="str">
        <f t="shared" ref="BC47" si="44">IF((L47+F47+R47+X47+AD47+AJ47+AP47+AV47)*15=0,"",(L47+F47+R47+X47+AD47+AJ47+AP47+AV47)*15)</f>
        <v/>
      </c>
      <c r="BD47" s="59" t="s">
        <v>25</v>
      </c>
      <c r="BE47" s="7" t="str">
        <f t="shared" ref="BE47" si="45">IF(D47+F47+L47+J47+P47+R47+V47+X47+AB47+AD47+AH47+AJ47+AN47+AP47+AT47+AV47=0,"",D47+F47+L47+J47+P47+R47+V47+X47+AB47+AD47+AH47+AJ47+AN47+AP47+AT47+AV47)</f>
        <v/>
      </c>
    </row>
    <row r="48" spans="1:57" ht="15.75" customHeight="1" thickBot="1" x14ac:dyDescent="0.35">
      <c r="A48" s="134"/>
      <c r="B48" s="135"/>
      <c r="C48" s="136" t="s">
        <v>26</v>
      </c>
      <c r="D48" s="137">
        <f>SUM(D45:D47)</f>
        <v>0</v>
      </c>
      <c r="E48" s="138" t="str">
        <f>IF(D48*15=0,"",D48*15)</f>
        <v/>
      </c>
      <c r="F48" s="139">
        <f>SUM(F45:F47)</f>
        <v>0</v>
      </c>
      <c r="G48" s="138" t="str">
        <f>IF(F48*15=0,"",F48*15)</f>
        <v/>
      </c>
      <c r="H48" s="140" t="s">
        <v>25</v>
      </c>
      <c r="I48" s="141" t="s">
        <v>25</v>
      </c>
      <c r="J48" s="142">
        <f>SUM(J45:J47)</f>
        <v>0</v>
      </c>
      <c r="K48" s="138" t="str">
        <f>IF(J48*15=0,"",J48*15)</f>
        <v/>
      </c>
      <c r="L48" s="139">
        <f>SUM(L45:L47)</f>
        <v>0</v>
      </c>
      <c r="M48" s="138" t="str">
        <f>IF(L48*15=0,"",L48*15)</f>
        <v/>
      </c>
      <c r="N48" s="140" t="s">
        <v>25</v>
      </c>
      <c r="O48" s="141" t="s">
        <v>25</v>
      </c>
      <c r="P48" s="137">
        <f>SUM(P45:P47)</f>
        <v>0</v>
      </c>
      <c r="Q48" s="138" t="str">
        <f>IF(P48*15=0,"",P48*15)</f>
        <v/>
      </c>
      <c r="R48" s="139">
        <f>SUM(R45:R47)</f>
        <v>0</v>
      </c>
      <c r="S48" s="138" t="str">
        <f>IF(R48*15=0,"",R48*15)</f>
        <v/>
      </c>
      <c r="T48" s="143" t="s">
        <v>25</v>
      </c>
      <c r="U48" s="141" t="s">
        <v>25</v>
      </c>
      <c r="V48" s="142">
        <f>SUM(V45:V47)</f>
        <v>0</v>
      </c>
      <c r="W48" s="138" t="str">
        <f>IF(V48*15=0,"",V48*15)</f>
        <v/>
      </c>
      <c r="X48" s="139">
        <f>SUM(X45:X47)</f>
        <v>0</v>
      </c>
      <c r="Y48" s="138" t="str">
        <f>IF(X48*15=0,"",X48*15)</f>
        <v/>
      </c>
      <c r="Z48" s="140" t="s">
        <v>25</v>
      </c>
      <c r="AA48" s="141" t="s">
        <v>25</v>
      </c>
      <c r="AB48" s="137">
        <f>SUM(AB45:AB47)</f>
        <v>0</v>
      </c>
      <c r="AC48" s="138" t="str">
        <f>IF(AB48*15=0,"",AB48*15)</f>
        <v/>
      </c>
      <c r="AD48" s="139">
        <f>SUM(AD45:AD47)</f>
        <v>0</v>
      </c>
      <c r="AE48" s="138" t="str">
        <f>IF(AD48*15=0,"",AD48*15)</f>
        <v/>
      </c>
      <c r="AF48" s="140" t="s">
        <v>25</v>
      </c>
      <c r="AG48" s="141" t="s">
        <v>25</v>
      </c>
      <c r="AH48" s="142">
        <f>SUM(AH45:AH47)</f>
        <v>0</v>
      </c>
      <c r="AI48" s="138" t="str">
        <f>IF(AH48*15=0,"",AH48*15)</f>
        <v/>
      </c>
      <c r="AJ48" s="139">
        <f>SUM(AJ45:AJ47)</f>
        <v>0</v>
      </c>
      <c r="AK48" s="138" t="str">
        <f>IF(AJ48*15=0,"",AJ48*15)</f>
        <v/>
      </c>
      <c r="AL48" s="140" t="s">
        <v>25</v>
      </c>
      <c r="AM48" s="141" t="s">
        <v>25</v>
      </c>
      <c r="AN48" s="137">
        <f>SUM(AN45:AN47)</f>
        <v>0</v>
      </c>
      <c r="AO48" s="138" t="str">
        <f>IF(AN48*15=0,"",AN48*15)</f>
        <v/>
      </c>
      <c r="AP48" s="139">
        <f>SUM(AP45:AP47)</f>
        <v>0</v>
      </c>
      <c r="AQ48" s="138" t="str">
        <f>IF(AP48*15=0,"",AP48*15)</f>
        <v/>
      </c>
      <c r="AR48" s="143" t="s">
        <v>25</v>
      </c>
      <c r="AS48" s="141" t="s">
        <v>25</v>
      </c>
      <c r="AT48" s="142">
        <f>SUM(AT45:AT47)</f>
        <v>0</v>
      </c>
      <c r="AU48" s="138" t="str">
        <f>IF(AT48*15=0,"",AT48*15)</f>
        <v/>
      </c>
      <c r="AV48" s="139">
        <f>SUM(AV45:AV47)</f>
        <v>0</v>
      </c>
      <c r="AW48" s="138" t="str">
        <f>IF(AV48*15=0,"",AV48*15)</f>
        <v/>
      </c>
      <c r="AX48" s="140" t="s">
        <v>25</v>
      </c>
      <c r="AY48" s="141" t="s">
        <v>25</v>
      </c>
      <c r="AZ48" s="144" t="str">
        <f>IF(D48+J48+P48+V48=0,"",D48+J48+P48+V48)</f>
        <v/>
      </c>
      <c r="BA48" s="145" t="str">
        <f>IF((D48+J48+P48+V48)*15=0,"",(D48+J48+P48+V48)*15)</f>
        <v/>
      </c>
      <c r="BB48" s="146" t="str">
        <f>IF(F48+L48+R48+X48=0,"",F48+L48+R48+X48)</f>
        <v/>
      </c>
      <c r="BC48" s="145" t="str">
        <f>IF((F48+L48+R48+X48)*15=0,"",(F48+L48+R48+X48)*15)</f>
        <v/>
      </c>
      <c r="BD48" s="140" t="s">
        <v>25</v>
      </c>
      <c r="BE48" s="147" t="s">
        <v>244</v>
      </c>
    </row>
    <row r="49" spans="1:57" ht="15.75" customHeight="1" thickBot="1" x14ac:dyDescent="0.35">
      <c r="A49" s="148"/>
      <c r="B49" s="149"/>
      <c r="C49" s="150" t="s">
        <v>246</v>
      </c>
      <c r="D49" s="151">
        <f>D43+D48</f>
        <v>14</v>
      </c>
      <c r="E49" s="152">
        <f>IF(D49*15=0,"",D49*15)</f>
        <v>210</v>
      </c>
      <c r="F49" s="153">
        <f>F43+F48</f>
        <v>22</v>
      </c>
      <c r="G49" s="152">
        <f>IF(F49*15=0,"",F49*15)</f>
        <v>330</v>
      </c>
      <c r="H49" s="154" t="s">
        <v>25</v>
      </c>
      <c r="I49" s="155" t="s">
        <v>25</v>
      </c>
      <c r="J49" s="156">
        <f>J43+J48</f>
        <v>15</v>
      </c>
      <c r="K49" s="152">
        <f>IF(J49*15=0,"",J49*15)</f>
        <v>225</v>
      </c>
      <c r="L49" s="153">
        <f>L43+L48</f>
        <v>11</v>
      </c>
      <c r="M49" s="152">
        <f>IF(L49*15=0,"",L49*15)</f>
        <v>165</v>
      </c>
      <c r="N49" s="154" t="s">
        <v>25</v>
      </c>
      <c r="O49" s="155" t="s">
        <v>25</v>
      </c>
      <c r="P49" s="151">
        <f>P43+P48</f>
        <v>12</v>
      </c>
      <c r="Q49" s="152">
        <f>IF(P49*15=0,"",P49*15)</f>
        <v>180</v>
      </c>
      <c r="R49" s="153">
        <f>R43+R48</f>
        <v>19</v>
      </c>
      <c r="S49" s="152">
        <f>IF(R49*15=0,"",R49*15)</f>
        <v>285</v>
      </c>
      <c r="T49" s="157" t="s">
        <v>25</v>
      </c>
      <c r="U49" s="155" t="s">
        <v>25</v>
      </c>
      <c r="V49" s="156">
        <f>V43+V48</f>
        <v>8</v>
      </c>
      <c r="W49" s="152">
        <f>IF(V49*15=0,"",V49*15)</f>
        <v>120</v>
      </c>
      <c r="X49" s="153">
        <f>X43+X48</f>
        <v>17</v>
      </c>
      <c r="Y49" s="152">
        <f>IF(X49*15=0,"",X49*15)</f>
        <v>255</v>
      </c>
      <c r="Z49" s="154" t="s">
        <v>25</v>
      </c>
      <c r="AA49" s="155" t="s">
        <v>25</v>
      </c>
      <c r="AB49" s="151">
        <f>AB43+AB48</f>
        <v>9</v>
      </c>
      <c r="AC49" s="152">
        <f>IF(AB49*15=0,"",AB49*15)</f>
        <v>135</v>
      </c>
      <c r="AD49" s="153">
        <f>AD43+AD48</f>
        <v>16</v>
      </c>
      <c r="AE49" s="152">
        <f>IF(AD49*15=0,"",AD49*15)</f>
        <v>240</v>
      </c>
      <c r="AF49" s="154" t="s">
        <v>25</v>
      </c>
      <c r="AG49" s="155" t="s">
        <v>25</v>
      </c>
      <c r="AH49" s="156">
        <f>AH43+AH48</f>
        <v>10</v>
      </c>
      <c r="AI49" s="152">
        <f>IF(AH49*15=0,"",AH49*15)</f>
        <v>150</v>
      </c>
      <c r="AJ49" s="153">
        <f>AJ43+AJ48</f>
        <v>21</v>
      </c>
      <c r="AK49" s="152">
        <f>IF(AJ49*15=0,"",AJ49*15)</f>
        <v>315</v>
      </c>
      <c r="AL49" s="154" t="s">
        <v>25</v>
      </c>
      <c r="AM49" s="155" t="s">
        <v>25</v>
      </c>
      <c r="AN49" s="151">
        <f>AN43+AN48</f>
        <v>7</v>
      </c>
      <c r="AO49" s="152">
        <f>IF(AN49*15=0,"",AN49*15)</f>
        <v>105</v>
      </c>
      <c r="AP49" s="153">
        <f>AP43+AP48</f>
        <v>19</v>
      </c>
      <c r="AQ49" s="152">
        <f>IF(AP49*15=0,"",AP49*15)</f>
        <v>285</v>
      </c>
      <c r="AR49" s="157" t="s">
        <v>25</v>
      </c>
      <c r="AS49" s="155" t="s">
        <v>25</v>
      </c>
      <c r="AT49" s="156">
        <f>AT43+AT48</f>
        <v>7</v>
      </c>
      <c r="AU49" s="152">
        <f>IF(AT49*15=0,"",AT49*15)</f>
        <v>105</v>
      </c>
      <c r="AV49" s="153">
        <f>AV43+AV48</f>
        <v>19</v>
      </c>
      <c r="AW49" s="152">
        <f>IF(AV49*15=0,"",AV49*15)</f>
        <v>285</v>
      </c>
      <c r="AX49" s="154" t="s">
        <v>25</v>
      </c>
      <c r="AY49" s="155" t="s">
        <v>25</v>
      </c>
      <c r="AZ49" s="158">
        <f>IF(D49+J49+P49+V49+AB49+AN49+AT49+AH49=0,"",D49+J49+P49+V49+AB49+AN49+AT49+AH49)</f>
        <v>82</v>
      </c>
      <c r="BA49" s="158">
        <f>IF(E49+K49+Q49+W49+AC49+AO49+AU49+AI49=0,"",E49+K49+Q49+W49+AC49+AO49+AU49+AI49)</f>
        <v>1230</v>
      </c>
      <c r="BB49" s="158">
        <f>IF(F49+L49+R49+X49+AD49+AP49+AV49+AJ49=0,"",F49+L49+R49+X49+AD49+AP49+AV49+AJ49)</f>
        <v>144</v>
      </c>
      <c r="BC49" s="158">
        <f>IF(G49+M49+S49+Y49+AE49+AQ49+AW49+AK49=0,"",G49+M49+S49+Y49+AE49+AQ49+AW49+AK49)</f>
        <v>2160</v>
      </c>
      <c r="BD49" s="154" t="s">
        <v>25</v>
      </c>
      <c r="BE49" s="159" t="s">
        <v>244</v>
      </c>
    </row>
    <row r="50" spans="1:57" ht="15.75" customHeight="1" thickTop="1" thickBot="1" x14ac:dyDescent="0.35">
      <c r="A50" s="160"/>
      <c r="B50" s="161"/>
      <c r="C50" s="162" t="s">
        <v>27</v>
      </c>
      <c r="D50" s="564"/>
      <c r="E50" s="565"/>
      <c r="F50" s="565"/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5"/>
      <c r="S50" s="565"/>
      <c r="T50" s="565"/>
      <c r="U50" s="565"/>
      <c r="V50" s="565"/>
      <c r="W50" s="565"/>
      <c r="X50" s="565"/>
      <c r="Y50" s="565"/>
      <c r="Z50" s="565"/>
      <c r="AA50" s="565"/>
      <c r="AB50" s="564"/>
      <c r="AC50" s="565"/>
      <c r="AD50" s="565"/>
      <c r="AE50" s="565"/>
      <c r="AF50" s="565"/>
      <c r="AG50" s="565"/>
      <c r="AH50" s="565"/>
      <c r="AI50" s="565"/>
      <c r="AJ50" s="565"/>
      <c r="AK50" s="565"/>
      <c r="AL50" s="565"/>
      <c r="AM50" s="565"/>
      <c r="AN50" s="565"/>
      <c r="AO50" s="565"/>
      <c r="AP50" s="565"/>
      <c r="AQ50" s="565"/>
      <c r="AR50" s="565"/>
      <c r="AS50" s="565"/>
      <c r="AT50" s="565"/>
      <c r="AU50" s="565"/>
      <c r="AV50" s="565"/>
      <c r="AW50" s="565"/>
      <c r="AX50" s="565"/>
      <c r="AY50" s="565"/>
      <c r="AZ50" s="559"/>
      <c r="BA50" s="560"/>
      <c r="BB50" s="560"/>
      <c r="BC50" s="560"/>
      <c r="BD50" s="560"/>
      <c r="BE50" s="561"/>
    </row>
    <row r="51" spans="1:57" s="377" customFormat="1" ht="15.75" customHeight="1" x14ac:dyDescent="0.3">
      <c r="A51" s="370"/>
      <c r="B51" s="101"/>
      <c r="C51" s="371"/>
      <c r="D51" s="372"/>
      <c r="E51" s="163" t="str">
        <f>IF(D51*15=0,"",D51*15)</f>
        <v/>
      </c>
      <c r="F51" s="373"/>
      <c r="G51" s="163" t="str">
        <f>IF(F51*15=0,"",F51*15)</f>
        <v/>
      </c>
      <c r="H51" s="373"/>
      <c r="I51" s="374"/>
      <c r="J51" s="375"/>
      <c r="K51" s="163" t="str">
        <f>IF(J51*15=0,"",J51*15)</f>
        <v/>
      </c>
      <c r="L51" s="373"/>
      <c r="M51" s="163" t="str">
        <f>IF(L51*15=0,"",L51*15)</f>
        <v/>
      </c>
      <c r="N51" s="373"/>
      <c r="O51" s="376"/>
      <c r="P51" s="372"/>
      <c r="Q51" s="163" t="str">
        <f>IF(P51*15=0,"",P51*15)</f>
        <v/>
      </c>
      <c r="R51" s="373"/>
      <c r="S51" s="163" t="str">
        <f>IF(R51*15=0,"",R51*15)</f>
        <v/>
      </c>
      <c r="T51" s="373"/>
      <c r="U51" s="374"/>
      <c r="V51" s="375"/>
      <c r="W51" s="163" t="str">
        <f>IF(V51*15=0,"",V51*15)</f>
        <v/>
      </c>
      <c r="X51" s="373"/>
      <c r="Y51" s="163" t="str">
        <f>IF(X51*15=0,"",X51*15)</f>
        <v/>
      </c>
      <c r="Z51" s="373"/>
      <c r="AA51" s="376"/>
      <c r="AB51" s="372"/>
      <c r="AC51" s="163" t="str">
        <f>IF(AB51*15=0,"",AB51*15)</f>
        <v/>
      </c>
      <c r="AD51" s="373"/>
      <c r="AE51" s="163" t="str">
        <f>IF(AD51*15=0,"",AD51*15)</f>
        <v/>
      </c>
      <c r="AF51" s="373"/>
      <c r="AG51" s="374"/>
      <c r="AH51" s="375"/>
      <c r="AI51" s="163" t="str">
        <f>IF(AH51*15=0,"",AH51*15)</f>
        <v/>
      </c>
      <c r="AJ51" s="373"/>
      <c r="AK51" s="163" t="str">
        <f>IF(AJ51*15=0,"",AJ51*15)</f>
        <v/>
      </c>
      <c r="AL51" s="373"/>
      <c r="AM51" s="376"/>
      <c r="AN51" s="372"/>
      <c r="AO51" s="163" t="str">
        <f>IF(AN51*15=0,"",AN51*15)</f>
        <v/>
      </c>
      <c r="AP51" s="373"/>
      <c r="AQ51" s="163" t="str">
        <f>IF(AP51*15=0,"",AP51*15)</f>
        <v/>
      </c>
      <c r="AR51" s="373"/>
      <c r="AS51" s="374"/>
      <c r="AT51" s="375"/>
      <c r="AU51" s="163" t="str">
        <f>IF(AT51*15=0,"",AT51*15)</f>
        <v/>
      </c>
      <c r="AV51" s="373"/>
      <c r="AW51" s="163" t="str">
        <f>IF(AV51*15=0,"",AV51*15)</f>
        <v/>
      </c>
      <c r="AX51" s="373"/>
      <c r="AY51" s="376"/>
      <c r="AZ51" s="124" t="str">
        <f>IF(D51+J51+P51+V51=0,"",D51+J51+P51+V51)</f>
        <v/>
      </c>
      <c r="BA51" s="123" t="str">
        <f>IF((D51+J51+P51+V51)*15=0,"",(D51+J51+P51+V51)*15)</f>
        <v/>
      </c>
      <c r="BB51" s="125" t="str">
        <f>IF(F51+L51+R51+X51=0,"",F51+L51+R51+X51)</f>
        <v/>
      </c>
      <c r="BC51" s="123" t="str">
        <f>IF((F51+L51+R51+X51)*15=0,"",(F51+L51+R51+X51)*15)</f>
        <v/>
      </c>
      <c r="BD51" s="125" t="str">
        <f>IF(H51+N51+T51+Z51=0,"",H51+N51+T51+Z51)</f>
        <v/>
      </c>
      <c r="BE51" s="126" t="s">
        <v>244</v>
      </c>
    </row>
    <row r="52" spans="1:57" s="377" customFormat="1" ht="9.9499999999999993" customHeight="1" x14ac:dyDescent="0.2">
      <c r="A52" s="566"/>
      <c r="B52" s="567"/>
      <c r="C52" s="567"/>
      <c r="D52" s="567"/>
      <c r="E52" s="567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7"/>
      <c r="T52" s="567"/>
      <c r="U52" s="567"/>
      <c r="V52" s="567"/>
      <c r="W52" s="567"/>
      <c r="X52" s="567"/>
      <c r="Y52" s="567"/>
      <c r="Z52" s="567"/>
      <c r="AA52" s="567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64"/>
      <c r="BA52" s="165"/>
      <c r="BB52" s="165"/>
      <c r="BC52" s="165"/>
      <c r="BD52" s="165"/>
      <c r="BE52" s="166"/>
    </row>
    <row r="53" spans="1:57" s="377" customFormat="1" ht="15.75" customHeight="1" x14ac:dyDescent="0.25">
      <c r="A53" s="378" t="s">
        <v>132</v>
      </c>
      <c r="B53" s="104" t="s">
        <v>17</v>
      </c>
      <c r="C53" s="200" t="s">
        <v>31</v>
      </c>
      <c r="D53" s="379"/>
      <c r="E53" s="325"/>
      <c r="F53" s="325"/>
      <c r="G53" s="325"/>
      <c r="H53" s="380"/>
      <c r="I53" s="381"/>
      <c r="J53" s="382"/>
      <c r="K53" s="325"/>
      <c r="L53" s="325"/>
      <c r="M53" s="325">
        <v>160</v>
      </c>
      <c r="N53" s="380">
        <v>0</v>
      </c>
      <c r="O53" s="381" t="s">
        <v>51</v>
      </c>
      <c r="P53" s="327"/>
      <c r="Q53" s="325"/>
      <c r="R53" s="325"/>
      <c r="S53" s="325"/>
      <c r="T53" s="380"/>
      <c r="U53" s="381"/>
      <c r="V53" s="382"/>
      <c r="W53" s="325"/>
      <c r="X53" s="325"/>
      <c r="Y53" s="325"/>
      <c r="Z53" s="380"/>
      <c r="AA53" s="381"/>
      <c r="AB53" s="382"/>
      <c r="AC53" s="325"/>
      <c r="AD53" s="325"/>
      <c r="AE53" s="325"/>
      <c r="AF53" s="380"/>
      <c r="AG53" s="381"/>
      <c r="AH53" s="382"/>
      <c r="AI53" s="325"/>
      <c r="AJ53" s="325"/>
      <c r="AK53" s="343"/>
      <c r="AL53" s="344"/>
      <c r="AM53" s="383"/>
      <c r="AN53" s="382"/>
      <c r="AO53" s="325"/>
      <c r="AP53" s="325"/>
      <c r="AQ53" s="325"/>
      <c r="AR53" s="380"/>
      <c r="AS53" s="381"/>
      <c r="AT53" s="382"/>
      <c r="AU53" s="325"/>
      <c r="AV53" s="325"/>
      <c r="AW53" s="278"/>
      <c r="AX53" s="244"/>
      <c r="AY53" s="384"/>
      <c r="AZ53" s="167"/>
      <c r="BA53" s="168"/>
      <c r="BB53" s="168"/>
      <c r="BC53" s="168"/>
      <c r="BD53" s="168"/>
      <c r="BE53" s="169"/>
    </row>
    <row r="54" spans="1:57" s="377" customFormat="1" ht="15.75" customHeight="1" x14ac:dyDescent="0.25">
      <c r="A54" s="385" t="s">
        <v>438</v>
      </c>
      <c r="B54" s="63" t="s">
        <v>17</v>
      </c>
      <c r="C54" s="201" t="s">
        <v>32</v>
      </c>
      <c r="D54" s="386"/>
      <c r="E54" s="325"/>
      <c r="F54" s="325"/>
      <c r="G54" s="325"/>
      <c r="H54" s="380"/>
      <c r="I54" s="258"/>
      <c r="J54" s="382"/>
      <c r="K54" s="325"/>
      <c r="L54" s="325"/>
      <c r="M54" s="325"/>
      <c r="N54" s="380"/>
      <c r="O54" s="258"/>
      <c r="P54" s="327"/>
      <c r="Q54" s="325"/>
      <c r="R54" s="325"/>
      <c r="S54" s="325"/>
      <c r="T54" s="380"/>
      <c r="U54" s="258"/>
      <c r="V54" s="382"/>
      <c r="W54" s="325"/>
      <c r="X54" s="325"/>
      <c r="Y54" s="325">
        <v>160</v>
      </c>
      <c r="Z54" s="380">
        <v>0</v>
      </c>
      <c r="AA54" s="258" t="s">
        <v>51</v>
      </c>
      <c r="AB54" s="382"/>
      <c r="AC54" s="325"/>
      <c r="AD54" s="325"/>
      <c r="AE54" s="325"/>
      <c r="AF54" s="380"/>
      <c r="AG54" s="258"/>
      <c r="AH54" s="382"/>
      <c r="AI54" s="325"/>
      <c r="AJ54" s="325"/>
      <c r="AK54" s="343"/>
      <c r="AL54" s="344"/>
      <c r="AM54" s="387"/>
      <c r="AN54" s="382"/>
      <c r="AO54" s="325"/>
      <c r="AP54" s="325"/>
      <c r="AQ54" s="325"/>
      <c r="AR54" s="380"/>
      <c r="AS54" s="258"/>
      <c r="AT54" s="382"/>
      <c r="AU54" s="325"/>
      <c r="AV54" s="325"/>
      <c r="AW54" s="278"/>
      <c r="AX54" s="244"/>
      <c r="AY54" s="384"/>
      <c r="AZ54" s="167"/>
      <c r="BA54" s="168"/>
      <c r="BB54" s="168"/>
      <c r="BC54" s="168"/>
      <c r="BD54" s="168"/>
      <c r="BE54" s="169"/>
    </row>
    <row r="55" spans="1:57" s="377" customFormat="1" ht="15.75" customHeight="1" x14ac:dyDescent="0.25">
      <c r="A55" s="385" t="s">
        <v>512</v>
      </c>
      <c r="B55" s="63" t="s">
        <v>17</v>
      </c>
      <c r="C55" s="201" t="s">
        <v>131</v>
      </c>
      <c r="D55" s="386"/>
      <c r="E55" s="325"/>
      <c r="F55" s="325"/>
      <c r="G55" s="325"/>
      <c r="H55" s="380"/>
      <c r="I55" s="258"/>
      <c r="J55" s="382"/>
      <c r="K55" s="325"/>
      <c r="L55" s="325"/>
      <c r="M55" s="325"/>
      <c r="N55" s="380"/>
      <c r="O55" s="258"/>
      <c r="P55" s="327"/>
      <c r="Q55" s="325"/>
      <c r="R55" s="325"/>
      <c r="S55" s="325"/>
      <c r="T55" s="380"/>
      <c r="U55" s="258"/>
      <c r="V55" s="382"/>
      <c r="W55" s="325"/>
      <c r="X55" s="325"/>
      <c r="Y55" s="325"/>
      <c r="Z55" s="380"/>
      <c r="AA55" s="258"/>
      <c r="AB55" s="382"/>
      <c r="AC55" s="325"/>
      <c r="AD55" s="325"/>
      <c r="AE55" s="325"/>
      <c r="AF55" s="380"/>
      <c r="AG55" s="258"/>
      <c r="AH55" s="382"/>
      <c r="AI55" s="325"/>
      <c r="AJ55" s="325"/>
      <c r="AK55" s="343">
        <v>160</v>
      </c>
      <c r="AL55" s="344">
        <v>0</v>
      </c>
      <c r="AM55" s="387" t="s">
        <v>51</v>
      </c>
      <c r="AN55" s="382"/>
      <c r="AO55" s="325"/>
      <c r="AP55" s="325"/>
      <c r="AQ55" s="325"/>
      <c r="AR55" s="380"/>
      <c r="AS55" s="258"/>
      <c r="AT55" s="382"/>
      <c r="AU55" s="325"/>
      <c r="AV55" s="325"/>
      <c r="AW55" s="278"/>
      <c r="AX55" s="244"/>
      <c r="AY55" s="384"/>
      <c r="AZ55" s="167"/>
      <c r="BA55" s="168"/>
      <c r="BB55" s="168"/>
      <c r="BC55" s="168"/>
      <c r="BD55" s="168"/>
      <c r="BE55" s="169"/>
    </row>
    <row r="56" spans="1:57" s="377" customFormat="1" ht="15.75" customHeight="1" thickBot="1" x14ac:dyDescent="0.3">
      <c r="A56" s="388" t="s">
        <v>513</v>
      </c>
      <c r="B56" s="64" t="s">
        <v>17</v>
      </c>
      <c r="C56" s="202" t="s">
        <v>238</v>
      </c>
      <c r="D56" s="389"/>
      <c r="E56" s="390"/>
      <c r="F56" s="390"/>
      <c r="G56" s="390"/>
      <c r="H56" s="391"/>
      <c r="I56" s="392"/>
      <c r="J56" s="393"/>
      <c r="K56" s="390"/>
      <c r="L56" s="390"/>
      <c r="M56" s="390"/>
      <c r="N56" s="391"/>
      <c r="O56" s="392"/>
      <c r="P56" s="394"/>
      <c r="Q56" s="390"/>
      <c r="R56" s="390"/>
      <c r="S56" s="390"/>
      <c r="T56" s="391"/>
      <c r="U56" s="392"/>
      <c r="V56" s="393"/>
      <c r="W56" s="390"/>
      <c r="X56" s="390"/>
      <c r="Y56" s="390"/>
      <c r="Z56" s="391"/>
      <c r="AA56" s="392"/>
      <c r="AB56" s="393"/>
      <c r="AC56" s="390"/>
      <c r="AD56" s="390"/>
      <c r="AE56" s="390"/>
      <c r="AF56" s="391"/>
      <c r="AG56" s="392"/>
      <c r="AH56" s="393"/>
      <c r="AI56" s="390"/>
      <c r="AJ56" s="390"/>
      <c r="AK56" s="390"/>
      <c r="AL56" s="391"/>
      <c r="AM56" s="395"/>
      <c r="AN56" s="393"/>
      <c r="AO56" s="390"/>
      <c r="AP56" s="390"/>
      <c r="AQ56" s="390"/>
      <c r="AR56" s="391"/>
      <c r="AS56" s="392"/>
      <c r="AT56" s="393"/>
      <c r="AU56" s="390"/>
      <c r="AV56" s="390"/>
      <c r="AW56" s="396">
        <v>80</v>
      </c>
      <c r="AX56" s="397">
        <v>0</v>
      </c>
      <c r="AY56" s="398" t="s">
        <v>51</v>
      </c>
      <c r="AZ56" s="167"/>
      <c r="BA56" s="168"/>
      <c r="BB56" s="168"/>
      <c r="BC56" s="168"/>
      <c r="BD56" s="168"/>
      <c r="BE56" s="169"/>
    </row>
    <row r="57" spans="1:57" s="377" customFormat="1" ht="9.9499999999999993" customHeight="1" thickTop="1" x14ac:dyDescent="0.2">
      <c r="A57" s="571"/>
      <c r="B57" s="567"/>
      <c r="C57" s="567"/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98"/>
      <c r="AX57" s="198"/>
      <c r="AY57" s="198"/>
      <c r="AZ57" s="164"/>
      <c r="BA57" s="165"/>
      <c r="BB57" s="165"/>
      <c r="BC57" s="165"/>
      <c r="BD57" s="165"/>
      <c r="BE57" s="166"/>
    </row>
    <row r="58" spans="1:57" s="377" customFormat="1" ht="15.75" customHeight="1" x14ac:dyDescent="0.2">
      <c r="A58" s="552" t="s">
        <v>33</v>
      </c>
      <c r="B58" s="553"/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164"/>
      <c r="BA58" s="165"/>
      <c r="BB58" s="165"/>
      <c r="BC58" s="165"/>
      <c r="BD58" s="165"/>
      <c r="BE58" s="166"/>
    </row>
    <row r="59" spans="1:57" s="377" customFormat="1" ht="15.75" customHeight="1" x14ac:dyDescent="0.3">
      <c r="A59" s="170"/>
      <c r="B59" s="101"/>
      <c r="C59" s="171" t="s">
        <v>34</v>
      </c>
      <c r="D59" s="172"/>
      <c r="E59" s="173"/>
      <c r="F59" s="173"/>
      <c r="G59" s="173"/>
      <c r="H59" s="125"/>
      <c r="I59" s="174">
        <f>COUNTIF(I12:I47,"A")</f>
        <v>0</v>
      </c>
      <c r="J59" s="172"/>
      <c r="K59" s="173"/>
      <c r="L59" s="173"/>
      <c r="M59" s="173"/>
      <c r="N59" s="125"/>
      <c r="O59" s="174">
        <f>COUNTIF(O12:O47,"A")</f>
        <v>0</v>
      </c>
      <c r="P59" s="172"/>
      <c r="Q59" s="173"/>
      <c r="R59" s="173"/>
      <c r="S59" s="173"/>
      <c r="T59" s="125"/>
      <c r="U59" s="174">
        <f>COUNTIF(U12:U47,"A")</f>
        <v>0</v>
      </c>
      <c r="V59" s="172"/>
      <c r="W59" s="173"/>
      <c r="X59" s="173"/>
      <c r="Y59" s="173"/>
      <c r="Z59" s="125"/>
      <c r="AA59" s="174">
        <f>COUNTIF(AA12:AA47,"A")</f>
        <v>0</v>
      </c>
      <c r="AB59" s="172"/>
      <c r="AC59" s="173"/>
      <c r="AD59" s="173"/>
      <c r="AE59" s="173"/>
      <c r="AF59" s="125"/>
      <c r="AG59" s="174">
        <f>COUNTIF(AG12:AG47,"A")</f>
        <v>0</v>
      </c>
      <c r="AH59" s="172"/>
      <c r="AI59" s="173"/>
      <c r="AJ59" s="173"/>
      <c r="AK59" s="173"/>
      <c r="AL59" s="125"/>
      <c r="AM59" s="174">
        <f>COUNTIF(AM12:AM47,"A")</f>
        <v>0</v>
      </c>
      <c r="AN59" s="172"/>
      <c r="AO59" s="173"/>
      <c r="AP59" s="173"/>
      <c r="AQ59" s="173"/>
      <c r="AR59" s="125"/>
      <c r="AS59" s="174">
        <f>COUNTIF(AS12:AS47,"A")</f>
        <v>0</v>
      </c>
      <c r="AT59" s="172"/>
      <c r="AU59" s="173"/>
      <c r="AV59" s="173"/>
      <c r="AW59" s="173"/>
      <c r="AX59" s="125"/>
      <c r="AY59" s="174">
        <f>COUNTIF(AY12:AY47,"A")</f>
        <v>0</v>
      </c>
      <c r="AZ59" s="175"/>
      <c r="BA59" s="173"/>
      <c r="BB59" s="173"/>
      <c r="BC59" s="173"/>
      <c r="BD59" s="125"/>
      <c r="BE59" s="176">
        <f t="shared" ref="BE59:BE70" si="46">SUM(D59:AY59)</f>
        <v>0</v>
      </c>
    </row>
    <row r="60" spans="1:57" s="377" customFormat="1" ht="15.75" customHeight="1" x14ac:dyDescent="0.3">
      <c r="A60" s="170"/>
      <c r="B60" s="101"/>
      <c r="C60" s="171" t="s">
        <v>35</v>
      </c>
      <c r="D60" s="172"/>
      <c r="E60" s="173"/>
      <c r="F60" s="173"/>
      <c r="G60" s="173"/>
      <c r="H60" s="125"/>
      <c r="I60" s="174">
        <f>COUNTIF(I12:I47,"B")</f>
        <v>0</v>
      </c>
      <c r="J60" s="172"/>
      <c r="K60" s="173"/>
      <c r="L60" s="173"/>
      <c r="M60" s="173"/>
      <c r="N60" s="125"/>
      <c r="O60" s="174">
        <f>COUNTIF(O12:O47,"B")</f>
        <v>1</v>
      </c>
      <c r="P60" s="172"/>
      <c r="Q60" s="173"/>
      <c r="R60" s="173"/>
      <c r="S60" s="173"/>
      <c r="T60" s="125"/>
      <c r="U60" s="174">
        <f>COUNTIF(U12:U47,"B")</f>
        <v>0</v>
      </c>
      <c r="V60" s="172"/>
      <c r="W60" s="173"/>
      <c r="X60" s="173"/>
      <c r="Y60" s="173"/>
      <c r="Z60" s="125"/>
      <c r="AA60" s="174">
        <f>COUNTIF(AA12:AA47,"B")</f>
        <v>0</v>
      </c>
      <c r="AB60" s="172"/>
      <c r="AC60" s="173"/>
      <c r="AD60" s="173"/>
      <c r="AE60" s="173"/>
      <c r="AF60" s="125"/>
      <c r="AG60" s="174">
        <f>COUNTIF(AG12:AG47,"B")</f>
        <v>2</v>
      </c>
      <c r="AH60" s="172"/>
      <c r="AI60" s="173"/>
      <c r="AJ60" s="173"/>
      <c r="AK60" s="173"/>
      <c r="AL60" s="125"/>
      <c r="AM60" s="174">
        <f>COUNTIF(AM12:AM47,"B")</f>
        <v>0</v>
      </c>
      <c r="AN60" s="172"/>
      <c r="AO60" s="173"/>
      <c r="AP60" s="173"/>
      <c r="AQ60" s="173"/>
      <c r="AR60" s="125"/>
      <c r="AS60" s="174">
        <f>COUNTIF(AS12:AS47,"B")</f>
        <v>0</v>
      </c>
      <c r="AT60" s="172"/>
      <c r="AU60" s="173"/>
      <c r="AV60" s="173"/>
      <c r="AW60" s="173"/>
      <c r="AX60" s="125"/>
      <c r="AY60" s="174">
        <f>COUNTIF(AY12:AY47,"B")</f>
        <v>1</v>
      </c>
      <c r="AZ60" s="175"/>
      <c r="BA60" s="173"/>
      <c r="BB60" s="173"/>
      <c r="BC60" s="173"/>
      <c r="BD60" s="125"/>
      <c r="BE60" s="176">
        <f t="shared" si="46"/>
        <v>4</v>
      </c>
    </row>
    <row r="61" spans="1:57" s="377" customFormat="1" ht="15.75" customHeight="1" x14ac:dyDescent="0.3">
      <c r="A61" s="170"/>
      <c r="B61" s="101"/>
      <c r="C61" s="171" t="s">
        <v>36</v>
      </c>
      <c r="D61" s="172"/>
      <c r="E61" s="173"/>
      <c r="F61" s="173"/>
      <c r="G61" s="173"/>
      <c r="H61" s="125"/>
      <c r="I61" s="174">
        <f>COUNTIF(I12:I47,"F")</f>
        <v>2</v>
      </c>
      <c r="J61" s="172"/>
      <c r="K61" s="173"/>
      <c r="L61" s="173"/>
      <c r="M61" s="173"/>
      <c r="N61" s="125"/>
      <c r="O61" s="174">
        <f>COUNTIF(O12:O47,"F")</f>
        <v>1</v>
      </c>
      <c r="P61" s="172"/>
      <c r="Q61" s="173"/>
      <c r="R61" s="173"/>
      <c r="S61" s="173"/>
      <c r="T61" s="125"/>
      <c r="U61" s="174">
        <f>COUNTIF(U12:U47,"F")</f>
        <v>0</v>
      </c>
      <c r="V61" s="172"/>
      <c r="W61" s="173"/>
      <c r="X61" s="173"/>
      <c r="Y61" s="173"/>
      <c r="Z61" s="125"/>
      <c r="AA61" s="174">
        <f>COUNTIF(AA12:AA47,"F")</f>
        <v>0</v>
      </c>
      <c r="AB61" s="172"/>
      <c r="AC61" s="173"/>
      <c r="AD61" s="173"/>
      <c r="AE61" s="173"/>
      <c r="AF61" s="125"/>
      <c r="AG61" s="174">
        <f>COUNTIF(AG12:AG47,"F")</f>
        <v>0</v>
      </c>
      <c r="AH61" s="172"/>
      <c r="AI61" s="173"/>
      <c r="AJ61" s="173"/>
      <c r="AK61" s="173"/>
      <c r="AL61" s="125"/>
      <c r="AM61" s="174">
        <f>COUNTIF(AM12:AM47,"F")</f>
        <v>0</v>
      </c>
      <c r="AN61" s="172"/>
      <c r="AO61" s="173"/>
      <c r="AP61" s="173"/>
      <c r="AQ61" s="173"/>
      <c r="AR61" s="125"/>
      <c r="AS61" s="174">
        <f>COUNTIF(AS12:AS47,"F")</f>
        <v>0</v>
      </c>
      <c r="AT61" s="172"/>
      <c r="AU61" s="173"/>
      <c r="AV61" s="173"/>
      <c r="AW61" s="173"/>
      <c r="AX61" s="125"/>
      <c r="AY61" s="174">
        <f>COUNTIF(AY12:AY47,"F")</f>
        <v>0</v>
      </c>
      <c r="AZ61" s="175"/>
      <c r="BA61" s="173"/>
      <c r="BB61" s="173"/>
      <c r="BC61" s="173"/>
      <c r="BD61" s="125"/>
      <c r="BE61" s="176">
        <f t="shared" si="46"/>
        <v>3</v>
      </c>
    </row>
    <row r="62" spans="1:57" s="377" customFormat="1" ht="15.75" customHeight="1" x14ac:dyDescent="0.3">
      <c r="A62" s="170"/>
      <c r="B62" s="101"/>
      <c r="C62" s="171" t="s">
        <v>37</v>
      </c>
      <c r="D62" s="172"/>
      <c r="E62" s="173"/>
      <c r="F62" s="173"/>
      <c r="G62" s="173"/>
      <c r="H62" s="125"/>
      <c r="I62" s="174">
        <f>COUNTIF(I12:I47,"F(Z)")</f>
        <v>0</v>
      </c>
      <c r="J62" s="172"/>
      <c r="K62" s="173"/>
      <c r="L62" s="173"/>
      <c r="M62" s="173"/>
      <c r="N62" s="125"/>
      <c r="O62" s="174">
        <f>COUNTIF(O12:O47,"F(Z)")</f>
        <v>0</v>
      </c>
      <c r="P62" s="172"/>
      <c r="Q62" s="173"/>
      <c r="R62" s="173"/>
      <c r="S62" s="173"/>
      <c r="T62" s="125"/>
      <c r="U62" s="174">
        <f>COUNTIF(U12:U47,"F(Z)")</f>
        <v>0</v>
      </c>
      <c r="V62" s="172"/>
      <c r="W62" s="173"/>
      <c r="X62" s="173"/>
      <c r="Y62" s="173"/>
      <c r="Z62" s="125"/>
      <c r="AA62" s="174">
        <f>COUNTIF(AA12:AA47,"F(Z)")</f>
        <v>0</v>
      </c>
      <c r="AB62" s="172"/>
      <c r="AC62" s="173"/>
      <c r="AD62" s="173"/>
      <c r="AE62" s="173"/>
      <c r="AF62" s="125"/>
      <c r="AG62" s="174">
        <f>COUNTIF(AG12:AG47,"F(Z)")</f>
        <v>0</v>
      </c>
      <c r="AH62" s="172"/>
      <c r="AI62" s="173"/>
      <c r="AJ62" s="173"/>
      <c r="AK62" s="173"/>
      <c r="AL62" s="125"/>
      <c r="AM62" s="174">
        <f>COUNTIF(AM12:AM47,"F(Z)")</f>
        <v>0</v>
      </c>
      <c r="AN62" s="172"/>
      <c r="AO62" s="173"/>
      <c r="AP62" s="173"/>
      <c r="AQ62" s="173"/>
      <c r="AR62" s="125"/>
      <c r="AS62" s="174">
        <f>COUNTIF(AS12:AS47,"F(Z)")</f>
        <v>0</v>
      </c>
      <c r="AT62" s="172"/>
      <c r="AU62" s="173"/>
      <c r="AV62" s="173"/>
      <c r="AW62" s="173"/>
      <c r="AX62" s="125"/>
      <c r="AY62" s="174">
        <f>COUNTIF(AY12:AY47,"F(Z)")</f>
        <v>0</v>
      </c>
      <c r="AZ62" s="175"/>
      <c r="BA62" s="173"/>
      <c r="BB62" s="173"/>
      <c r="BC62" s="173"/>
      <c r="BD62" s="125"/>
      <c r="BE62" s="176">
        <f t="shared" si="46"/>
        <v>0</v>
      </c>
    </row>
    <row r="63" spans="1:57" s="377" customFormat="1" ht="15.75" customHeight="1" x14ac:dyDescent="0.3">
      <c r="A63" s="170"/>
      <c r="B63" s="101"/>
      <c r="C63" s="171" t="s">
        <v>38</v>
      </c>
      <c r="D63" s="172"/>
      <c r="E63" s="173"/>
      <c r="F63" s="173"/>
      <c r="G63" s="173"/>
      <c r="H63" s="125"/>
      <c r="I63" s="174">
        <f>COUNTIF(I12:I47,"G")</f>
        <v>0</v>
      </c>
      <c r="J63" s="172"/>
      <c r="K63" s="173"/>
      <c r="L63" s="173"/>
      <c r="M63" s="173"/>
      <c r="N63" s="125"/>
      <c r="O63" s="174">
        <f>COUNTIF(O12:O47,"G")</f>
        <v>1</v>
      </c>
      <c r="P63" s="172"/>
      <c r="Q63" s="173"/>
      <c r="R63" s="173"/>
      <c r="S63" s="173"/>
      <c r="T63" s="125"/>
      <c r="U63" s="174">
        <f>COUNTIF(U12:U47,"G")</f>
        <v>2</v>
      </c>
      <c r="V63" s="172"/>
      <c r="W63" s="173"/>
      <c r="X63" s="173"/>
      <c r="Y63" s="173"/>
      <c r="Z63" s="125"/>
      <c r="AA63" s="174">
        <f>COUNTIF(AA12:AA47,"G")</f>
        <v>3</v>
      </c>
      <c r="AB63" s="172"/>
      <c r="AC63" s="173"/>
      <c r="AD63" s="173"/>
      <c r="AE63" s="173"/>
      <c r="AF63" s="125"/>
      <c r="AG63" s="174">
        <f>COUNTIF(AG12:AG47,"G")</f>
        <v>2</v>
      </c>
      <c r="AH63" s="172"/>
      <c r="AI63" s="173"/>
      <c r="AJ63" s="173"/>
      <c r="AK63" s="173"/>
      <c r="AL63" s="125"/>
      <c r="AM63" s="174">
        <f>COUNTIF(AM12:AM47,"G")</f>
        <v>2</v>
      </c>
      <c r="AN63" s="172"/>
      <c r="AO63" s="173"/>
      <c r="AP63" s="173"/>
      <c r="AQ63" s="173"/>
      <c r="AR63" s="125"/>
      <c r="AS63" s="174">
        <f>COUNTIF(AS12:AS47,"G")</f>
        <v>2</v>
      </c>
      <c r="AT63" s="172"/>
      <c r="AU63" s="173"/>
      <c r="AV63" s="173"/>
      <c r="AW63" s="173"/>
      <c r="AX63" s="125"/>
      <c r="AY63" s="174">
        <f>COUNTIF(AY12:AY47,"G")</f>
        <v>1</v>
      </c>
      <c r="AZ63" s="175"/>
      <c r="BA63" s="173"/>
      <c r="BB63" s="173"/>
      <c r="BC63" s="173"/>
      <c r="BD63" s="125"/>
      <c r="BE63" s="176">
        <f t="shared" si="46"/>
        <v>13</v>
      </c>
    </row>
    <row r="64" spans="1:57" s="377" customFormat="1" ht="15.75" customHeight="1" x14ac:dyDescent="0.25">
      <c r="A64" s="170"/>
      <c r="B64" s="177"/>
      <c r="C64" s="171" t="s">
        <v>39</v>
      </c>
      <c r="D64" s="178"/>
      <c r="E64" s="165"/>
      <c r="F64" s="165"/>
      <c r="G64" s="165"/>
      <c r="H64" s="179"/>
      <c r="I64" s="174">
        <f>COUNTIF(I12:I47,"G(Z)")</f>
        <v>0</v>
      </c>
      <c r="J64" s="178"/>
      <c r="K64" s="165"/>
      <c r="L64" s="165"/>
      <c r="M64" s="165"/>
      <c r="N64" s="179"/>
      <c r="O64" s="174">
        <f>COUNTIF(O12:O47,"G(Z)")</f>
        <v>0</v>
      </c>
      <c r="P64" s="178"/>
      <c r="Q64" s="165"/>
      <c r="R64" s="165"/>
      <c r="S64" s="165"/>
      <c r="T64" s="179"/>
      <c r="U64" s="174">
        <f>COUNTIF(U12:U47,"G(Z)")</f>
        <v>0</v>
      </c>
      <c r="V64" s="178"/>
      <c r="W64" s="165"/>
      <c r="X64" s="165"/>
      <c r="Y64" s="165"/>
      <c r="Z64" s="179"/>
      <c r="AA64" s="174">
        <f>COUNTIF(AA12:AA47,"G(Z)")</f>
        <v>0</v>
      </c>
      <c r="AB64" s="178"/>
      <c r="AC64" s="165"/>
      <c r="AD64" s="165"/>
      <c r="AE64" s="165"/>
      <c r="AF64" s="179"/>
      <c r="AG64" s="174">
        <f>COUNTIF(AG12:AG47,"G(Z)")</f>
        <v>0</v>
      </c>
      <c r="AH64" s="178"/>
      <c r="AI64" s="165"/>
      <c r="AJ64" s="165"/>
      <c r="AK64" s="165"/>
      <c r="AL64" s="179"/>
      <c r="AM64" s="174">
        <f>COUNTIF(AM12:AM47,"G(Z)")</f>
        <v>0</v>
      </c>
      <c r="AN64" s="178"/>
      <c r="AO64" s="165"/>
      <c r="AP64" s="165"/>
      <c r="AQ64" s="165"/>
      <c r="AR64" s="179"/>
      <c r="AS64" s="174">
        <f>COUNTIF(AS12:AS47,"G(Z)")</f>
        <v>0</v>
      </c>
      <c r="AT64" s="178"/>
      <c r="AU64" s="165"/>
      <c r="AV64" s="165"/>
      <c r="AW64" s="165"/>
      <c r="AX64" s="179"/>
      <c r="AY64" s="174">
        <f>COUNTIF(AY12:AY47,"G(Z)")</f>
        <v>0</v>
      </c>
      <c r="AZ64" s="164"/>
      <c r="BA64" s="165"/>
      <c r="BB64" s="165"/>
      <c r="BC64" s="165"/>
      <c r="BD64" s="179"/>
      <c r="BE64" s="176">
        <f t="shared" si="46"/>
        <v>0</v>
      </c>
    </row>
    <row r="65" spans="1:57" s="377" customFormat="1" ht="15.75" customHeight="1" x14ac:dyDescent="0.3">
      <c r="A65" s="170"/>
      <c r="B65" s="101"/>
      <c r="C65" s="33" t="s">
        <v>219</v>
      </c>
      <c r="D65" s="34"/>
      <c r="E65" s="35"/>
      <c r="F65" s="35"/>
      <c r="G65" s="35"/>
      <c r="H65" s="6"/>
      <c r="I65" s="174">
        <f>COUNTIF(I18:I53,"K")</f>
        <v>0</v>
      </c>
      <c r="J65" s="34"/>
      <c r="K65" s="35"/>
      <c r="L65" s="35"/>
      <c r="M65" s="35"/>
      <c r="N65" s="6"/>
      <c r="O65" s="174">
        <f>COUNTIF(O18:O53,"K")</f>
        <v>1</v>
      </c>
      <c r="P65" s="34"/>
      <c r="Q65" s="35"/>
      <c r="R65" s="35"/>
      <c r="S65" s="35"/>
      <c r="T65" s="6"/>
      <c r="U65" s="174">
        <f>COUNTIF(U18:U53,"K")</f>
        <v>1</v>
      </c>
      <c r="V65" s="34"/>
      <c r="W65" s="35"/>
      <c r="X65" s="35"/>
      <c r="Y65" s="35"/>
      <c r="Z65" s="6"/>
      <c r="AA65" s="174">
        <f>COUNTIF(AA18:AA53,"K")</f>
        <v>0</v>
      </c>
      <c r="AB65" s="34"/>
      <c r="AC65" s="35"/>
      <c r="AD65" s="35"/>
      <c r="AE65" s="35"/>
      <c r="AF65" s="6"/>
      <c r="AG65" s="174">
        <f>COUNTIF(AG18:AG53,"K")</f>
        <v>1</v>
      </c>
      <c r="AH65" s="34"/>
      <c r="AI65" s="35"/>
      <c r="AJ65" s="35"/>
      <c r="AK65" s="35"/>
      <c r="AL65" s="6"/>
      <c r="AM65" s="174">
        <f>COUNTIF(AM18:AM53,"K")</f>
        <v>0</v>
      </c>
      <c r="AN65" s="34"/>
      <c r="AO65" s="35"/>
      <c r="AP65" s="35"/>
      <c r="AQ65" s="35"/>
      <c r="AR65" s="6"/>
      <c r="AS65" s="174">
        <f>COUNTIF(AS18:AS53,"K")</f>
        <v>0</v>
      </c>
      <c r="AT65" s="34"/>
      <c r="AU65" s="35"/>
      <c r="AV65" s="35"/>
      <c r="AW65" s="35"/>
      <c r="AX65" s="6"/>
      <c r="AY65" s="174">
        <f>COUNTIF(AY18:AY53,"K")</f>
        <v>1</v>
      </c>
      <c r="AZ65" s="37"/>
      <c r="BA65" s="35"/>
      <c r="BB65" s="35"/>
      <c r="BC65" s="35"/>
      <c r="BD65" s="6"/>
      <c r="BE65" s="176">
        <f t="shared" si="46"/>
        <v>4</v>
      </c>
    </row>
    <row r="66" spans="1:57" s="377" customFormat="1" ht="15.75" customHeight="1" x14ac:dyDescent="0.3">
      <c r="A66" s="170"/>
      <c r="B66" s="101"/>
      <c r="C66" s="33" t="s">
        <v>220</v>
      </c>
      <c r="D66" s="34"/>
      <c r="E66" s="35"/>
      <c r="F66" s="35"/>
      <c r="G66" s="35"/>
      <c r="H66" s="6"/>
      <c r="I66" s="174">
        <f>COUNTIF(I19:I54,"K")</f>
        <v>0</v>
      </c>
      <c r="J66" s="34"/>
      <c r="K66" s="35"/>
      <c r="L66" s="35"/>
      <c r="M66" s="35"/>
      <c r="N66" s="6"/>
      <c r="O66" s="174">
        <f>COUNTIF(O19:O54,"K")</f>
        <v>1</v>
      </c>
      <c r="P66" s="34"/>
      <c r="Q66" s="35"/>
      <c r="R66" s="35"/>
      <c r="S66" s="35"/>
      <c r="T66" s="6"/>
      <c r="U66" s="174">
        <f>COUNTIF(U19:U54,"K")</f>
        <v>1</v>
      </c>
      <c r="V66" s="34"/>
      <c r="W66" s="35"/>
      <c r="X66" s="35"/>
      <c r="Y66" s="35"/>
      <c r="Z66" s="6"/>
      <c r="AA66" s="174">
        <f>COUNTIF(AA19:AA54,"K")</f>
        <v>0</v>
      </c>
      <c r="AB66" s="34"/>
      <c r="AC66" s="35"/>
      <c r="AD66" s="35"/>
      <c r="AE66" s="35"/>
      <c r="AF66" s="6"/>
      <c r="AG66" s="174">
        <f>COUNTIF(AG19:AG54,"K")</f>
        <v>1</v>
      </c>
      <c r="AH66" s="34"/>
      <c r="AI66" s="35"/>
      <c r="AJ66" s="35"/>
      <c r="AK66" s="35"/>
      <c r="AL66" s="6"/>
      <c r="AM66" s="174">
        <f>COUNTIF(AM19:AM54,"K")</f>
        <v>0</v>
      </c>
      <c r="AN66" s="34"/>
      <c r="AO66" s="35"/>
      <c r="AP66" s="35"/>
      <c r="AQ66" s="35"/>
      <c r="AR66" s="6"/>
      <c r="AS66" s="174">
        <f>COUNTIF(AS19:AS54,"K")</f>
        <v>0</v>
      </c>
      <c r="AT66" s="34"/>
      <c r="AU66" s="35"/>
      <c r="AV66" s="35"/>
      <c r="AW66" s="35"/>
      <c r="AX66" s="6"/>
      <c r="AY66" s="174">
        <f>COUNTIF(AY19:AY54,"K")</f>
        <v>1</v>
      </c>
      <c r="AZ66" s="37"/>
      <c r="BA66" s="35"/>
      <c r="BB66" s="35"/>
      <c r="BC66" s="35"/>
      <c r="BD66" s="6"/>
      <c r="BE66" s="176">
        <f t="shared" si="46"/>
        <v>4</v>
      </c>
    </row>
    <row r="67" spans="1:57" s="377" customFormat="1" ht="15.75" customHeight="1" x14ac:dyDescent="0.3">
      <c r="A67" s="170"/>
      <c r="B67" s="101"/>
      <c r="C67" s="171" t="s">
        <v>40</v>
      </c>
      <c r="D67" s="172"/>
      <c r="E67" s="173"/>
      <c r="F67" s="173"/>
      <c r="G67" s="173"/>
      <c r="H67" s="125"/>
      <c r="I67" s="174">
        <f>COUNTIF(I12:I47,"AV")</f>
        <v>0</v>
      </c>
      <c r="J67" s="172"/>
      <c r="K67" s="173"/>
      <c r="L67" s="173"/>
      <c r="M67" s="173"/>
      <c r="N67" s="125"/>
      <c r="O67" s="174">
        <f>COUNTIF(O12:O47,"AV")</f>
        <v>0</v>
      </c>
      <c r="P67" s="172"/>
      <c r="Q67" s="173"/>
      <c r="R67" s="173"/>
      <c r="S67" s="173"/>
      <c r="T67" s="125"/>
      <c r="U67" s="174">
        <f>COUNTIF(U12:U47,"AV")</f>
        <v>0</v>
      </c>
      <c r="V67" s="172"/>
      <c r="W67" s="173"/>
      <c r="X67" s="173"/>
      <c r="Y67" s="173"/>
      <c r="Z67" s="125"/>
      <c r="AA67" s="174">
        <f>COUNTIF(AA12:AA47,"AV")</f>
        <v>0</v>
      </c>
      <c r="AB67" s="172"/>
      <c r="AC67" s="173"/>
      <c r="AD67" s="173"/>
      <c r="AE67" s="173"/>
      <c r="AF67" s="125"/>
      <c r="AG67" s="174">
        <f>COUNTIF(AG12:AG47,"AV")</f>
        <v>0</v>
      </c>
      <c r="AH67" s="172"/>
      <c r="AI67" s="173"/>
      <c r="AJ67" s="173"/>
      <c r="AK67" s="173"/>
      <c r="AL67" s="125"/>
      <c r="AM67" s="174">
        <f>COUNTIF(AM12:AM47,"AV")</f>
        <v>0</v>
      </c>
      <c r="AN67" s="172"/>
      <c r="AO67" s="173"/>
      <c r="AP67" s="173"/>
      <c r="AQ67" s="173"/>
      <c r="AR67" s="125"/>
      <c r="AS67" s="174">
        <f>COUNTIF(AS12:AS47,"AV")</f>
        <v>0</v>
      </c>
      <c r="AT67" s="172"/>
      <c r="AU67" s="173"/>
      <c r="AV67" s="173"/>
      <c r="AW67" s="173"/>
      <c r="AX67" s="125"/>
      <c r="AY67" s="174">
        <f>COUNTIF(AY12:AY47,"AV")</f>
        <v>0</v>
      </c>
      <c r="AZ67" s="175"/>
      <c r="BA67" s="173"/>
      <c r="BB67" s="173"/>
      <c r="BC67" s="173"/>
      <c r="BD67" s="125"/>
      <c r="BE67" s="176">
        <f t="shared" si="46"/>
        <v>0</v>
      </c>
    </row>
    <row r="68" spans="1:57" s="377" customFormat="1" ht="15.75" customHeight="1" x14ac:dyDescent="0.3">
      <c r="A68" s="170"/>
      <c r="B68" s="101"/>
      <c r="C68" s="171" t="s">
        <v>41</v>
      </c>
      <c r="D68" s="172"/>
      <c r="E68" s="173"/>
      <c r="F68" s="173"/>
      <c r="G68" s="173"/>
      <c r="H68" s="125"/>
      <c r="I68" s="174">
        <f>COUNTIF(I12:I47,"KO")</f>
        <v>0</v>
      </c>
      <c r="J68" s="172"/>
      <c r="K68" s="173"/>
      <c r="L68" s="173"/>
      <c r="M68" s="173"/>
      <c r="N68" s="125"/>
      <c r="O68" s="174">
        <f>COUNTIF(O12:O47,"KO")</f>
        <v>0</v>
      </c>
      <c r="P68" s="172"/>
      <c r="Q68" s="173"/>
      <c r="R68" s="173"/>
      <c r="S68" s="173"/>
      <c r="T68" s="125"/>
      <c r="U68" s="174">
        <f>COUNTIF(U12:U47,"KO")</f>
        <v>0</v>
      </c>
      <c r="V68" s="172"/>
      <c r="W68" s="173"/>
      <c r="X68" s="173"/>
      <c r="Y68" s="173"/>
      <c r="Z68" s="125"/>
      <c r="AA68" s="174">
        <f>COUNTIF(AA12:AA47,"KO")</f>
        <v>0</v>
      </c>
      <c r="AB68" s="172"/>
      <c r="AC68" s="173"/>
      <c r="AD68" s="173"/>
      <c r="AE68" s="173"/>
      <c r="AF68" s="125"/>
      <c r="AG68" s="174">
        <f>COUNTIF(AG12:AG47,"KO")</f>
        <v>0</v>
      </c>
      <c r="AH68" s="172"/>
      <c r="AI68" s="173"/>
      <c r="AJ68" s="173"/>
      <c r="AK68" s="173"/>
      <c r="AL68" s="125"/>
      <c r="AM68" s="174">
        <f>COUNTIF(AM12:AM47,"KO")</f>
        <v>0</v>
      </c>
      <c r="AN68" s="172"/>
      <c r="AO68" s="173"/>
      <c r="AP68" s="173"/>
      <c r="AQ68" s="173"/>
      <c r="AR68" s="125"/>
      <c r="AS68" s="174">
        <f>COUNTIF(AS12:AS47,"KO")</f>
        <v>0</v>
      </c>
      <c r="AT68" s="172"/>
      <c r="AU68" s="173"/>
      <c r="AV68" s="173"/>
      <c r="AW68" s="173"/>
      <c r="AX68" s="125"/>
      <c r="AY68" s="174">
        <f>COUNTIF(AY12:AY47,"KO")</f>
        <v>0</v>
      </c>
      <c r="AZ68" s="175"/>
      <c r="BA68" s="173"/>
      <c r="BB68" s="173"/>
      <c r="BC68" s="173"/>
      <c r="BD68" s="125"/>
      <c r="BE68" s="176">
        <f t="shared" si="46"/>
        <v>0</v>
      </c>
    </row>
    <row r="69" spans="1:57" s="377" customFormat="1" ht="15.75" customHeight="1" x14ac:dyDescent="0.3">
      <c r="A69" s="170"/>
      <c r="B69" s="101"/>
      <c r="C69" s="171" t="s">
        <v>42</v>
      </c>
      <c r="D69" s="172"/>
      <c r="E69" s="173"/>
      <c r="F69" s="173"/>
      <c r="G69" s="173"/>
      <c r="H69" s="125"/>
      <c r="I69" s="174">
        <f>COUNTIF(I12:I47,"S")</f>
        <v>0</v>
      </c>
      <c r="J69" s="172"/>
      <c r="K69" s="173"/>
      <c r="L69" s="173"/>
      <c r="M69" s="173"/>
      <c r="N69" s="125"/>
      <c r="O69" s="174">
        <f>COUNTIF(O12:O47,"S")</f>
        <v>0</v>
      </c>
      <c r="P69" s="172"/>
      <c r="Q69" s="173"/>
      <c r="R69" s="173"/>
      <c r="S69" s="173"/>
      <c r="T69" s="125"/>
      <c r="U69" s="174">
        <f>COUNTIF(U12:U47,"S")</f>
        <v>0</v>
      </c>
      <c r="V69" s="172"/>
      <c r="W69" s="173"/>
      <c r="X69" s="173"/>
      <c r="Y69" s="173"/>
      <c r="Z69" s="125"/>
      <c r="AA69" s="174">
        <f>COUNTIF(AA12:AA47,"S")</f>
        <v>0</v>
      </c>
      <c r="AB69" s="172"/>
      <c r="AC69" s="173"/>
      <c r="AD69" s="173"/>
      <c r="AE69" s="173"/>
      <c r="AF69" s="125"/>
      <c r="AG69" s="174">
        <f>COUNTIF(AG12:AG47,"S")</f>
        <v>0</v>
      </c>
      <c r="AH69" s="172"/>
      <c r="AI69" s="173"/>
      <c r="AJ69" s="173"/>
      <c r="AK69" s="173"/>
      <c r="AL69" s="125"/>
      <c r="AM69" s="174">
        <f>COUNTIF(AM12:AM47,"S")</f>
        <v>0</v>
      </c>
      <c r="AN69" s="172"/>
      <c r="AO69" s="173"/>
      <c r="AP69" s="173"/>
      <c r="AQ69" s="173"/>
      <c r="AR69" s="125"/>
      <c r="AS69" s="174">
        <f>COUNTIF(AS12:AS47,"S")</f>
        <v>0</v>
      </c>
      <c r="AT69" s="172"/>
      <c r="AU69" s="173"/>
      <c r="AV69" s="173"/>
      <c r="AW69" s="173"/>
      <c r="AX69" s="125"/>
      <c r="AY69" s="174">
        <f>COUNTIF(AY12:AY47,"S")</f>
        <v>0</v>
      </c>
      <c r="AZ69" s="175"/>
      <c r="BA69" s="173"/>
      <c r="BB69" s="173"/>
      <c r="BC69" s="173"/>
      <c r="BD69" s="125"/>
      <c r="BE69" s="176">
        <f t="shared" si="46"/>
        <v>0</v>
      </c>
    </row>
    <row r="70" spans="1:57" s="377" customFormat="1" ht="15.75" customHeight="1" x14ac:dyDescent="0.3">
      <c r="A70" s="170"/>
      <c r="B70" s="101"/>
      <c r="C70" s="171" t="s">
        <v>43</v>
      </c>
      <c r="D70" s="172"/>
      <c r="E70" s="173"/>
      <c r="F70" s="173"/>
      <c r="G70" s="173"/>
      <c r="H70" s="125"/>
      <c r="I70" s="174">
        <f>COUNTIF(I12:I47,"Z")</f>
        <v>0</v>
      </c>
      <c r="J70" s="172"/>
      <c r="K70" s="173"/>
      <c r="L70" s="173"/>
      <c r="M70" s="173"/>
      <c r="N70" s="125"/>
      <c r="O70" s="174">
        <f>COUNTIF(O12:O47,"Z")</f>
        <v>0</v>
      </c>
      <c r="P70" s="172"/>
      <c r="Q70" s="173"/>
      <c r="R70" s="173"/>
      <c r="S70" s="173"/>
      <c r="T70" s="125"/>
      <c r="U70" s="174">
        <f>COUNTIF(U12:U47,"Z")</f>
        <v>0</v>
      </c>
      <c r="V70" s="172"/>
      <c r="W70" s="173"/>
      <c r="X70" s="173"/>
      <c r="Y70" s="173"/>
      <c r="Z70" s="125"/>
      <c r="AA70" s="174">
        <f>COUNTIF(AA12:AA47,"Z")</f>
        <v>0</v>
      </c>
      <c r="AB70" s="172"/>
      <c r="AC70" s="173"/>
      <c r="AD70" s="173"/>
      <c r="AE70" s="173"/>
      <c r="AF70" s="125"/>
      <c r="AG70" s="174">
        <f>COUNTIF(AG12:AG47,"Z")</f>
        <v>0</v>
      </c>
      <c r="AH70" s="172"/>
      <c r="AI70" s="173"/>
      <c r="AJ70" s="173"/>
      <c r="AK70" s="173"/>
      <c r="AL70" s="125"/>
      <c r="AM70" s="174">
        <f>COUNTIF(AM12:AM47,"Z")</f>
        <v>0</v>
      </c>
      <c r="AN70" s="172"/>
      <c r="AO70" s="173"/>
      <c r="AP70" s="173"/>
      <c r="AQ70" s="173"/>
      <c r="AR70" s="125"/>
      <c r="AS70" s="174">
        <f>COUNTIF(AS12:AS47,"Z")</f>
        <v>0</v>
      </c>
      <c r="AT70" s="172"/>
      <c r="AU70" s="173"/>
      <c r="AV70" s="173"/>
      <c r="AW70" s="173"/>
      <c r="AX70" s="125"/>
      <c r="AY70" s="174">
        <f>COUNTIF(AY12:AY47,"Z")</f>
        <v>3</v>
      </c>
      <c r="AZ70" s="175"/>
      <c r="BA70" s="173"/>
      <c r="BB70" s="173"/>
      <c r="BC70" s="173"/>
      <c r="BD70" s="125"/>
      <c r="BE70" s="176">
        <f t="shared" si="46"/>
        <v>3</v>
      </c>
    </row>
    <row r="71" spans="1:57" s="377" customFormat="1" ht="15.75" customHeight="1" x14ac:dyDescent="0.2">
      <c r="A71" s="554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55"/>
      <c r="P71" s="555"/>
      <c r="Q71" s="555"/>
      <c r="R71" s="555"/>
      <c r="S71" s="555"/>
      <c r="T71" s="555"/>
      <c r="U71" s="555"/>
      <c r="V71" s="555"/>
      <c r="W71" s="555"/>
      <c r="X71" s="555"/>
      <c r="Y71" s="555"/>
      <c r="Z71" s="555"/>
      <c r="AA71" s="555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575" t="s">
        <v>247</v>
      </c>
      <c r="BA71" s="576"/>
      <c r="BB71" s="576"/>
      <c r="BC71" s="576"/>
      <c r="BD71" s="577"/>
      <c r="BE71" s="206">
        <f>SUM(BE59:BE70)</f>
        <v>31</v>
      </c>
    </row>
    <row r="72" spans="1:57" s="377" customFormat="1" ht="15.75" customHeight="1" x14ac:dyDescent="0.25">
      <c r="A72" s="399"/>
      <c r="B72" s="400"/>
      <c r="C72" s="400"/>
    </row>
    <row r="73" spans="1:57" s="377" customFormat="1" ht="15.75" customHeight="1" x14ac:dyDescent="0.25">
      <c r="A73" s="399"/>
      <c r="B73" s="400"/>
      <c r="C73" s="400"/>
    </row>
    <row r="74" spans="1:57" s="377" customFormat="1" ht="15.75" customHeight="1" x14ac:dyDescent="0.25">
      <c r="A74" s="399"/>
      <c r="B74" s="400"/>
      <c r="C74" s="400"/>
    </row>
    <row r="75" spans="1:57" s="377" customFormat="1" ht="15.75" customHeight="1" x14ac:dyDescent="0.25">
      <c r="A75" s="399"/>
      <c r="B75" s="400"/>
      <c r="C75" s="400"/>
    </row>
    <row r="76" spans="1:57" s="377" customFormat="1" ht="15.75" customHeight="1" x14ac:dyDescent="0.25">
      <c r="A76" s="399"/>
      <c r="B76" s="400"/>
      <c r="C76" s="400"/>
    </row>
    <row r="77" spans="1:57" s="377" customFormat="1" ht="15.75" customHeight="1" x14ac:dyDescent="0.25">
      <c r="A77" s="399"/>
      <c r="B77" s="400"/>
      <c r="C77" s="400"/>
    </row>
    <row r="78" spans="1:57" s="377" customFormat="1" ht="15.75" customHeight="1" x14ac:dyDescent="0.25">
      <c r="A78" s="399"/>
      <c r="B78" s="400"/>
      <c r="C78" s="400"/>
    </row>
    <row r="79" spans="1:57" s="377" customFormat="1" ht="15.75" customHeight="1" x14ac:dyDescent="0.25">
      <c r="A79" s="399"/>
      <c r="B79" s="400"/>
      <c r="C79" s="400"/>
    </row>
    <row r="80" spans="1:57" s="377" customFormat="1" ht="15.75" customHeight="1" x14ac:dyDescent="0.25">
      <c r="A80" s="399"/>
      <c r="B80" s="400"/>
      <c r="C80" s="400"/>
    </row>
    <row r="81" spans="1:3" s="377" customFormat="1" ht="15.75" customHeight="1" x14ac:dyDescent="0.25">
      <c r="A81" s="399"/>
      <c r="B81" s="400"/>
      <c r="C81" s="400"/>
    </row>
    <row r="82" spans="1:3" s="377" customFormat="1" ht="15.75" customHeight="1" x14ac:dyDescent="0.25">
      <c r="A82" s="399"/>
      <c r="B82" s="400"/>
      <c r="C82" s="400"/>
    </row>
    <row r="83" spans="1:3" s="377" customFormat="1" ht="15.75" customHeight="1" x14ac:dyDescent="0.25">
      <c r="A83" s="399"/>
      <c r="B83" s="400"/>
      <c r="C83" s="400"/>
    </row>
    <row r="84" spans="1:3" s="377" customFormat="1" ht="15.75" customHeight="1" x14ac:dyDescent="0.25">
      <c r="A84" s="399"/>
      <c r="B84" s="400"/>
      <c r="C84" s="400"/>
    </row>
    <row r="85" spans="1:3" s="377" customFormat="1" ht="15.75" customHeight="1" x14ac:dyDescent="0.25">
      <c r="A85" s="399"/>
      <c r="B85" s="400"/>
      <c r="C85" s="400"/>
    </row>
    <row r="86" spans="1:3" s="377" customFormat="1" ht="15.75" customHeight="1" x14ac:dyDescent="0.25">
      <c r="A86" s="399"/>
      <c r="B86" s="400"/>
      <c r="C86" s="400"/>
    </row>
    <row r="87" spans="1:3" s="377" customFormat="1" ht="15.75" customHeight="1" x14ac:dyDescent="0.25">
      <c r="A87" s="399"/>
      <c r="B87" s="400"/>
      <c r="C87" s="400"/>
    </row>
    <row r="88" spans="1:3" s="377" customFormat="1" ht="15.75" customHeight="1" x14ac:dyDescent="0.25">
      <c r="A88" s="399"/>
      <c r="B88" s="400"/>
      <c r="C88" s="400"/>
    </row>
    <row r="89" spans="1:3" s="377" customFormat="1" ht="15.75" customHeight="1" x14ac:dyDescent="0.25">
      <c r="A89" s="399"/>
      <c r="B89" s="400"/>
      <c r="C89" s="400"/>
    </row>
    <row r="90" spans="1:3" s="377" customFormat="1" ht="15.75" customHeight="1" x14ac:dyDescent="0.25">
      <c r="A90" s="399"/>
      <c r="B90" s="400"/>
      <c r="C90" s="400"/>
    </row>
    <row r="91" spans="1:3" s="377" customFormat="1" ht="15.75" customHeight="1" x14ac:dyDescent="0.25">
      <c r="A91" s="399"/>
      <c r="B91" s="400"/>
      <c r="C91" s="400"/>
    </row>
    <row r="92" spans="1:3" s="377" customFormat="1" ht="15.75" customHeight="1" x14ac:dyDescent="0.25">
      <c r="A92" s="399"/>
      <c r="B92" s="400"/>
      <c r="C92" s="400"/>
    </row>
    <row r="93" spans="1:3" s="377" customFormat="1" ht="15.75" customHeight="1" x14ac:dyDescent="0.25">
      <c r="A93" s="399"/>
      <c r="B93" s="400"/>
      <c r="C93" s="400"/>
    </row>
    <row r="94" spans="1:3" s="377" customFormat="1" ht="15.75" customHeight="1" x14ac:dyDescent="0.25">
      <c r="A94" s="399"/>
      <c r="B94" s="400"/>
      <c r="C94" s="400"/>
    </row>
    <row r="95" spans="1:3" s="377" customFormat="1" ht="15.75" customHeight="1" x14ac:dyDescent="0.25">
      <c r="A95" s="399"/>
      <c r="B95" s="400"/>
      <c r="C95" s="400"/>
    </row>
    <row r="96" spans="1:3" s="377" customFormat="1" ht="15.75" customHeight="1" x14ac:dyDescent="0.25">
      <c r="A96" s="399"/>
      <c r="B96" s="400"/>
      <c r="C96" s="400"/>
    </row>
    <row r="97" spans="1:3" s="377" customFormat="1" ht="15.75" customHeight="1" x14ac:dyDescent="0.25">
      <c r="A97" s="399"/>
      <c r="B97" s="400"/>
      <c r="C97" s="400"/>
    </row>
    <row r="98" spans="1:3" s="377" customFormat="1" ht="15.75" customHeight="1" x14ac:dyDescent="0.25">
      <c r="A98" s="399"/>
      <c r="B98" s="400"/>
      <c r="C98" s="400"/>
    </row>
    <row r="99" spans="1:3" s="377" customFormat="1" ht="15.75" customHeight="1" x14ac:dyDescent="0.25">
      <c r="A99" s="399"/>
      <c r="B99" s="400"/>
      <c r="C99" s="400"/>
    </row>
    <row r="100" spans="1:3" s="377" customFormat="1" ht="15.75" customHeight="1" x14ac:dyDescent="0.25">
      <c r="A100" s="399"/>
      <c r="B100" s="400"/>
      <c r="C100" s="400"/>
    </row>
    <row r="101" spans="1:3" s="377" customFormat="1" ht="15.75" customHeight="1" x14ac:dyDescent="0.25">
      <c r="A101" s="399"/>
      <c r="B101" s="400"/>
      <c r="C101" s="400"/>
    </row>
    <row r="102" spans="1:3" s="377" customFormat="1" ht="15.75" customHeight="1" x14ac:dyDescent="0.25">
      <c r="A102" s="399"/>
      <c r="B102" s="400"/>
      <c r="C102" s="400"/>
    </row>
    <row r="103" spans="1:3" s="377" customFormat="1" ht="15.75" customHeight="1" x14ac:dyDescent="0.25">
      <c r="A103" s="399"/>
      <c r="B103" s="400"/>
      <c r="C103" s="400"/>
    </row>
    <row r="104" spans="1:3" s="377" customFormat="1" ht="15.75" customHeight="1" x14ac:dyDescent="0.25">
      <c r="A104" s="399"/>
      <c r="B104" s="400"/>
      <c r="C104" s="400"/>
    </row>
    <row r="105" spans="1:3" s="377" customFormat="1" ht="15.75" customHeight="1" x14ac:dyDescent="0.25">
      <c r="A105" s="399"/>
      <c r="B105" s="400"/>
      <c r="C105" s="400"/>
    </row>
    <row r="106" spans="1:3" s="377" customFormat="1" ht="15.75" customHeight="1" x14ac:dyDescent="0.25">
      <c r="A106" s="399"/>
      <c r="B106" s="400"/>
      <c r="C106" s="400"/>
    </row>
    <row r="107" spans="1:3" s="377" customFormat="1" ht="15.75" customHeight="1" x14ac:dyDescent="0.25">
      <c r="A107" s="399"/>
      <c r="B107" s="400"/>
      <c r="C107" s="400"/>
    </row>
    <row r="108" spans="1:3" s="377" customFormat="1" ht="15.75" customHeight="1" x14ac:dyDescent="0.25">
      <c r="A108" s="399"/>
      <c r="B108" s="400"/>
      <c r="C108" s="400"/>
    </row>
    <row r="109" spans="1:3" s="377" customFormat="1" ht="15.75" customHeight="1" x14ac:dyDescent="0.25">
      <c r="A109" s="399"/>
      <c r="B109" s="400"/>
      <c r="C109" s="400"/>
    </row>
    <row r="110" spans="1:3" s="377" customFormat="1" ht="15.75" customHeight="1" x14ac:dyDescent="0.25">
      <c r="A110" s="399"/>
      <c r="B110" s="400"/>
      <c r="C110" s="400"/>
    </row>
    <row r="111" spans="1:3" s="377" customFormat="1" ht="15.75" customHeight="1" x14ac:dyDescent="0.25">
      <c r="A111" s="399"/>
      <c r="B111" s="400"/>
      <c r="C111" s="400"/>
    </row>
    <row r="112" spans="1:3" s="377" customFormat="1" ht="15.75" customHeight="1" x14ac:dyDescent="0.25">
      <c r="A112" s="399"/>
      <c r="B112" s="400"/>
      <c r="C112" s="400"/>
    </row>
    <row r="113" spans="1:3" s="377" customFormat="1" ht="15.75" customHeight="1" x14ac:dyDescent="0.25">
      <c r="A113" s="399"/>
      <c r="B113" s="400"/>
      <c r="C113" s="400"/>
    </row>
    <row r="114" spans="1:3" s="377" customFormat="1" ht="15.75" customHeight="1" x14ac:dyDescent="0.25">
      <c r="A114" s="399"/>
      <c r="B114" s="400"/>
      <c r="C114" s="400"/>
    </row>
    <row r="115" spans="1:3" s="377" customFormat="1" ht="15.75" customHeight="1" x14ac:dyDescent="0.25">
      <c r="A115" s="399"/>
      <c r="B115" s="400"/>
      <c r="C115" s="400"/>
    </row>
    <row r="116" spans="1:3" s="377" customFormat="1" ht="15.75" customHeight="1" x14ac:dyDescent="0.25">
      <c r="A116" s="399"/>
      <c r="B116" s="400"/>
      <c r="C116" s="400"/>
    </row>
    <row r="117" spans="1:3" s="377" customFormat="1" ht="15.75" customHeight="1" x14ac:dyDescent="0.25">
      <c r="A117" s="399"/>
      <c r="B117" s="400"/>
      <c r="C117" s="400"/>
    </row>
    <row r="118" spans="1:3" s="377" customFormat="1" ht="15.75" customHeight="1" x14ac:dyDescent="0.25">
      <c r="A118" s="399"/>
      <c r="B118" s="400"/>
      <c r="C118" s="400"/>
    </row>
    <row r="119" spans="1:3" s="377" customFormat="1" ht="15.75" customHeight="1" x14ac:dyDescent="0.25">
      <c r="A119" s="399"/>
      <c r="B119" s="400"/>
      <c r="C119" s="400"/>
    </row>
    <row r="120" spans="1:3" s="377" customFormat="1" ht="15.75" customHeight="1" x14ac:dyDescent="0.25">
      <c r="A120" s="399"/>
      <c r="B120" s="400"/>
      <c r="C120" s="400"/>
    </row>
    <row r="121" spans="1:3" s="377" customFormat="1" ht="15.75" customHeight="1" x14ac:dyDescent="0.25">
      <c r="A121" s="399"/>
      <c r="B121" s="400"/>
      <c r="C121" s="400"/>
    </row>
    <row r="122" spans="1:3" s="377" customFormat="1" ht="15.75" customHeight="1" x14ac:dyDescent="0.25">
      <c r="A122" s="399"/>
      <c r="B122" s="400"/>
      <c r="C122" s="400"/>
    </row>
    <row r="123" spans="1:3" s="377" customFormat="1" ht="15.75" customHeight="1" x14ac:dyDescent="0.25">
      <c r="A123" s="399"/>
      <c r="B123" s="400"/>
      <c r="C123" s="400"/>
    </row>
    <row r="124" spans="1:3" s="377" customFormat="1" ht="15.75" customHeight="1" x14ac:dyDescent="0.25">
      <c r="A124" s="399"/>
      <c r="B124" s="400"/>
      <c r="C124" s="400"/>
    </row>
    <row r="125" spans="1:3" s="377" customFormat="1" ht="15.75" customHeight="1" x14ac:dyDescent="0.25">
      <c r="A125" s="399"/>
      <c r="B125" s="400"/>
      <c r="C125" s="400"/>
    </row>
    <row r="126" spans="1:3" s="377" customFormat="1" ht="15.75" customHeight="1" x14ac:dyDescent="0.25">
      <c r="A126" s="399"/>
      <c r="B126" s="400"/>
      <c r="C126" s="400"/>
    </row>
    <row r="127" spans="1:3" s="377" customFormat="1" ht="15.75" customHeight="1" x14ac:dyDescent="0.25">
      <c r="A127" s="399"/>
      <c r="B127" s="400"/>
      <c r="C127" s="400"/>
    </row>
    <row r="128" spans="1:3" s="377" customFormat="1" ht="15.75" customHeight="1" x14ac:dyDescent="0.25">
      <c r="A128" s="399"/>
      <c r="B128" s="400"/>
      <c r="C128" s="400"/>
    </row>
    <row r="129" spans="1:3" s="377" customFormat="1" ht="15.75" customHeight="1" x14ac:dyDescent="0.25">
      <c r="A129" s="399"/>
      <c r="B129" s="400"/>
      <c r="C129" s="400"/>
    </row>
    <row r="130" spans="1:3" s="377" customFormat="1" ht="15.75" customHeight="1" x14ac:dyDescent="0.25">
      <c r="A130" s="399"/>
      <c r="B130" s="400"/>
      <c r="C130" s="400"/>
    </row>
    <row r="131" spans="1:3" s="377" customFormat="1" ht="15.75" customHeight="1" x14ac:dyDescent="0.25">
      <c r="A131" s="399"/>
      <c r="B131" s="400"/>
      <c r="C131" s="400"/>
    </row>
    <row r="132" spans="1:3" s="377" customFormat="1" ht="15.75" customHeight="1" x14ac:dyDescent="0.25">
      <c r="A132" s="399"/>
      <c r="B132" s="400"/>
      <c r="C132" s="400"/>
    </row>
    <row r="133" spans="1:3" s="377" customFormat="1" ht="15.75" customHeight="1" x14ac:dyDescent="0.25">
      <c r="A133" s="399"/>
      <c r="B133" s="400"/>
      <c r="C133" s="400"/>
    </row>
    <row r="134" spans="1:3" s="377" customFormat="1" ht="15.75" customHeight="1" x14ac:dyDescent="0.25">
      <c r="A134" s="399"/>
      <c r="B134" s="400"/>
      <c r="C134" s="400"/>
    </row>
    <row r="135" spans="1:3" s="377" customFormat="1" ht="15.75" customHeight="1" x14ac:dyDescent="0.25">
      <c r="A135" s="399"/>
      <c r="B135" s="401"/>
      <c r="C135" s="401"/>
    </row>
    <row r="136" spans="1:3" s="377" customFormat="1" ht="15.75" customHeight="1" x14ac:dyDescent="0.25">
      <c r="A136" s="399"/>
      <c r="B136" s="401"/>
      <c r="C136" s="401"/>
    </row>
    <row r="137" spans="1:3" s="377" customFormat="1" ht="15.75" customHeight="1" x14ac:dyDescent="0.25">
      <c r="A137" s="399"/>
      <c r="B137" s="401"/>
      <c r="C137" s="401"/>
    </row>
    <row r="138" spans="1:3" s="377" customFormat="1" ht="15.75" customHeight="1" x14ac:dyDescent="0.25">
      <c r="A138" s="399"/>
      <c r="B138" s="401"/>
      <c r="C138" s="401"/>
    </row>
    <row r="139" spans="1:3" s="377" customFormat="1" ht="15.75" customHeight="1" x14ac:dyDescent="0.25">
      <c r="A139" s="399"/>
      <c r="B139" s="401"/>
      <c r="C139" s="401"/>
    </row>
    <row r="140" spans="1:3" s="377" customFormat="1" ht="15.75" customHeight="1" x14ac:dyDescent="0.25">
      <c r="A140" s="399"/>
      <c r="B140" s="401"/>
      <c r="C140" s="401"/>
    </row>
    <row r="141" spans="1:3" s="377" customFormat="1" ht="15.75" customHeight="1" x14ac:dyDescent="0.25">
      <c r="A141" s="399"/>
      <c r="B141" s="401"/>
      <c r="C141" s="401"/>
    </row>
    <row r="142" spans="1:3" s="377" customFormat="1" ht="15.75" customHeight="1" x14ac:dyDescent="0.25">
      <c r="A142" s="399"/>
      <c r="B142" s="401"/>
      <c r="C142" s="401"/>
    </row>
    <row r="143" spans="1:3" s="377" customFormat="1" ht="15.75" customHeight="1" x14ac:dyDescent="0.25">
      <c r="A143" s="399"/>
      <c r="B143" s="401"/>
      <c r="C143" s="401"/>
    </row>
    <row r="144" spans="1:3" ht="15.75" customHeight="1" x14ac:dyDescent="0.25">
      <c r="A144" s="402"/>
      <c r="B144" s="355"/>
      <c r="C144" s="355"/>
    </row>
    <row r="145" spans="1:3" ht="15.75" customHeight="1" x14ac:dyDescent="0.25">
      <c r="A145" s="402"/>
      <c r="B145" s="355"/>
      <c r="C145" s="355"/>
    </row>
    <row r="146" spans="1:3" ht="15.75" customHeight="1" x14ac:dyDescent="0.25">
      <c r="A146" s="402"/>
      <c r="B146" s="355"/>
      <c r="C146" s="355"/>
    </row>
    <row r="147" spans="1:3" ht="15.75" customHeight="1" x14ac:dyDescent="0.25">
      <c r="A147" s="402"/>
      <c r="B147" s="355"/>
      <c r="C147" s="355"/>
    </row>
    <row r="148" spans="1:3" ht="15.75" customHeight="1" x14ac:dyDescent="0.25">
      <c r="A148" s="402"/>
      <c r="B148" s="355"/>
      <c r="C148" s="355"/>
    </row>
    <row r="149" spans="1:3" ht="15.75" customHeight="1" x14ac:dyDescent="0.25">
      <c r="A149" s="402"/>
      <c r="B149" s="355"/>
      <c r="C149" s="355"/>
    </row>
    <row r="150" spans="1:3" ht="15.75" customHeight="1" x14ac:dyDescent="0.25">
      <c r="A150" s="402"/>
      <c r="B150" s="355"/>
      <c r="C150" s="355"/>
    </row>
    <row r="151" spans="1:3" ht="15.75" customHeight="1" x14ac:dyDescent="0.25">
      <c r="A151" s="402"/>
      <c r="B151" s="355"/>
      <c r="C151" s="355"/>
    </row>
    <row r="152" spans="1:3" ht="15.75" customHeight="1" x14ac:dyDescent="0.25">
      <c r="A152" s="402"/>
      <c r="B152" s="355"/>
      <c r="C152" s="355"/>
    </row>
    <row r="153" spans="1:3" ht="15.75" customHeight="1" x14ac:dyDescent="0.25">
      <c r="A153" s="402"/>
      <c r="B153" s="355"/>
      <c r="C153" s="355"/>
    </row>
    <row r="154" spans="1:3" ht="15.75" customHeight="1" x14ac:dyDescent="0.25">
      <c r="A154" s="402"/>
      <c r="B154" s="355"/>
      <c r="C154" s="355"/>
    </row>
    <row r="155" spans="1:3" ht="15.75" customHeight="1" x14ac:dyDescent="0.25">
      <c r="A155" s="402"/>
      <c r="B155" s="355"/>
      <c r="C155" s="355"/>
    </row>
    <row r="156" spans="1:3" ht="15.75" customHeight="1" x14ac:dyDescent="0.25">
      <c r="A156" s="402"/>
      <c r="B156" s="355"/>
      <c r="C156" s="355"/>
    </row>
    <row r="157" spans="1:3" ht="15.75" customHeight="1" x14ac:dyDescent="0.25">
      <c r="A157" s="402"/>
      <c r="B157" s="355"/>
      <c r="C157" s="355"/>
    </row>
    <row r="158" spans="1:3" ht="15.75" customHeight="1" x14ac:dyDescent="0.25">
      <c r="A158" s="402"/>
      <c r="B158" s="355"/>
      <c r="C158" s="355"/>
    </row>
    <row r="159" spans="1:3" ht="15.75" customHeight="1" x14ac:dyDescent="0.25">
      <c r="A159" s="402"/>
      <c r="B159" s="355"/>
      <c r="C159" s="355"/>
    </row>
    <row r="160" spans="1:3" ht="15.75" customHeight="1" x14ac:dyDescent="0.25">
      <c r="A160" s="402"/>
      <c r="B160" s="355"/>
      <c r="C160" s="355"/>
    </row>
    <row r="161" spans="1:3" ht="15.75" customHeight="1" x14ac:dyDescent="0.25">
      <c r="A161" s="402"/>
      <c r="B161" s="355"/>
      <c r="C161" s="355"/>
    </row>
    <row r="162" spans="1:3" ht="15.75" customHeight="1" x14ac:dyDescent="0.25">
      <c r="A162" s="402"/>
      <c r="B162" s="355"/>
      <c r="C162" s="355"/>
    </row>
    <row r="163" spans="1:3" ht="15.75" customHeight="1" x14ac:dyDescent="0.25">
      <c r="A163" s="402"/>
      <c r="B163" s="355"/>
      <c r="C163" s="355"/>
    </row>
    <row r="164" spans="1:3" ht="15.75" customHeight="1" x14ac:dyDescent="0.25">
      <c r="A164" s="402"/>
      <c r="B164" s="355"/>
      <c r="C164" s="355"/>
    </row>
    <row r="165" spans="1:3" ht="15.75" customHeight="1" x14ac:dyDescent="0.25">
      <c r="A165" s="402"/>
      <c r="B165" s="355"/>
      <c r="C165" s="355"/>
    </row>
    <row r="166" spans="1:3" ht="15.75" customHeight="1" x14ac:dyDescent="0.25">
      <c r="A166" s="402"/>
      <c r="B166" s="355"/>
      <c r="C166" s="355"/>
    </row>
    <row r="167" spans="1:3" ht="15.75" customHeight="1" x14ac:dyDescent="0.25">
      <c r="A167" s="402"/>
      <c r="B167" s="355"/>
      <c r="C167" s="355"/>
    </row>
    <row r="168" spans="1:3" ht="15.75" customHeight="1" x14ac:dyDescent="0.25">
      <c r="A168" s="402"/>
      <c r="B168" s="355"/>
      <c r="C168" s="355"/>
    </row>
    <row r="169" spans="1:3" ht="15.75" customHeight="1" x14ac:dyDescent="0.25">
      <c r="A169" s="402"/>
      <c r="B169" s="355"/>
      <c r="C169" s="355"/>
    </row>
    <row r="170" spans="1:3" ht="15.75" customHeight="1" x14ac:dyDescent="0.25">
      <c r="A170" s="402"/>
      <c r="B170" s="355"/>
      <c r="C170" s="355"/>
    </row>
    <row r="171" spans="1:3" ht="15.75" customHeight="1" x14ac:dyDescent="0.25">
      <c r="A171" s="402"/>
      <c r="B171" s="355"/>
      <c r="C171" s="355"/>
    </row>
    <row r="172" spans="1:3" ht="15.75" customHeight="1" x14ac:dyDescent="0.25">
      <c r="A172" s="402"/>
      <c r="B172" s="355"/>
      <c r="C172" s="355"/>
    </row>
    <row r="173" spans="1:3" ht="15.75" customHeight="1" x14ac:dyDescent="0.25">
      <c r="A173" s="402"/>
      <c r="B173" s="355"/>
      <c r="C173" s="355"/>
    </row>
    <row r="174" spans="1:3" ht="15.75" customHeight="1" x14ac:dyDescent="0.25">
      <c r="A174" s="402"/>
      <c r="B174" s="355"/>
      <c r="C174" s="355"/>
    </row>
    <row r="175" spans="1:3" ht="15.75" customHeight="1" x14ac:dyDescent="0.25">
      <c r="A175" s="402"/>
      <c r="B175" s="355"/>
      <c r="C175" s="355"/>
    </row>
    <row r="176" spans="1:3" ht="15.75" customHeight="1" x14ac:dyDescent="0.25">
      <c r="A176" s="402"/>
      <c r="B176" s="355"/>
      <c r="C176" s="355"/>
    </row>
    <row r="177" spans="1:3" ht="15.75" customHeight="1" x14ac:dyDescent="0.25">
      <c r="A177" s="402"/>
      <c r="B177" s="355"/>
      <c r="C177" s="355"/>
    </row>
    <row r="178" spans="1:3" x14ac:dyDescent="0.25">
      <c r="A178" s="402"/>
      <c r="B178" s="355"/>
      <c r="C178" s="355"/>
    </row>
    <row r="179" spans="1:3" x14ac:dyDescent="0.25">
      <c r="A179" s="402"/>
      <c r="B179" s="355"/>
      <c r="C179" s="355"/>
    </row>
    <row r="180" spans="1:3" x14ac:dyDescent="0.25">
      <c r="A180" s="402"/>
      <c r="B180" s="355"/>
      <c r="C180" s="355"/>
    </row>
    <row r="181" spans="1:3" x14ac:dyDescent="0.25">
      <c r="A181" s="402"/>
      <c r="B181" s="355"/>
      <c r="C181" s="355"/>
    </row>
    <row r="182" spans="1:3" x14ac:dyDescent="0.25">
      <c r="A182" s="402"/>
      <c r="B182" s="355"/>
      <c r="C182" s="355"/>
    </row>
    <row r="183" spans="1:3" x14ac:dyDescent="0.25">
      <c r="A183" s="402"/>
      <c r="B183" s="355"/>
      <c r="C183" s="355"/>
    </row>
    <row r="184" spans="1:3" x14ac:dyDescent="0.25">
      <c r="A184" s="402"/>
      <c r="B184" s="355"/>
      <c r="C184" s="355"/>
    </row>
    <row r="185" spans="1:3" x14ac:dyDescent="0.25">
      <c r="A185" s="402"/>
      <c r="B185" s="355"/>
      <c r="C185" s="355"/>
    </row>
    <row r="186" spans="1:3" x14ac:dyDescent="0.25">
      <c r="A186" s="402"/>
      <c r="B186" s="355"/>
      <c r="C186" s="355"/>
    </row>
    <row r="187" spans="1:3" x14ac:dyDescent="0.25">
      <c r="A187" s="402"/>
      <c r="B187" s="355"/>
      <c r="C187" s="355"/>
    </row>
    <row r="188" spans="1:3" x14ac:dyDescent="0.25">
      <c r="A188" s="402"/>
      <c r="B188" s="355"/>
      <c r="C188" s="355"/>
    </row>
    <row r="189" spans="1:3" x14ac:dyDescent="0.25">
      <c r="A189" s="402"/>
      <c r="B189" s="355"/>
      <c r="C189" s="355"/>
    </row>
    <row r="190" spans="1:3" x14ac:dyDescent="0.25">
      <c r="A190" s="402"/>
      <c r="B190" s="355"/>
      <c r="C190" s="355"/>
    </row>
    <row r="191" spans="1:3" x14ac:dyDescent="0.25">
      <c r="A191" s="402"/>
      <c r="B191" s="355"/>
      <c r="C191" s="355"/>
    </row>
    <row r="192" spans="1:3" x14ac:dyDescent="0.25">
      <c r="A192" s="402"/>
      <c r="B192" s="355"/>
      <c r="C192" s="355"/>
    </row>
    <row r="193" spans="1:3" x14ac:dyDescent="0.25">
      <c r="A193" s="402"/>
      <c r="B193" s="355"/>
      <c r="C193" s="355"/>
    </row>
    <row r="194" spans="1:3" x14ac:dyDescent="0.25">
      <c r="A194" s="402"/>
      <c r="B194" s="355"/>
      <c r="C194" s="355"/>
    </row>
    <row r="195" spans="1:3" x14ac:dyDescent="0.25">
      <c r="A195" s="402"/>
      <c r="B195" s="355"/>
      <c r="C195" s="355"/>
    </row>
    <row r="196" spans="1:3" x14ac:dyDescent="0.25">
      <c r="A196" s="402"/>
      <c r="B196" s="355"/>
      <c r="C196" s="355"/>
    </row>
    <row r="197" spans="1:3" x14ac:dyDescent="0.25">
      <c r="A197" s="402"/>
      <c r="B197" s="355"/>
      <c r="C197" s="355"/>
    </row>
    <row r="198" spans="1:3" x14ac:dyDescent="0.25">
      <c r="A198" s="402"/>
      <c r="B198" s="355"/>
      <c r="C198" s="355"/>
    </row>
    <row r="199" spans="1:3" x14ac:dyDescent="0.25">
      <c r="A199" s="402"/>
      <c r="B199" s="355"/>
      <c r="C199" s="355"/>
    </row>
    <row r="200" spans="1:3" x14ac:dyDescent="0.25">
      <c r="A200" s="402"/>
      <c r="B200" s="355"/>
      <c r="C200" s="355"/>
    </row>
    <row r="201" spans="1:3" x14ac:dyDescent="0.25">
      <c r="A201" s="402"/>
      <c r="B201" s="355"/>
      <c r="C201" s="355"/>
    </row>
    <row r="202" spans="1:3" x14ac:dyDescent="0.25">
      <c r="A202" s="402"/>
      <c r="B202" s="355"/>
      <c r="C202" s="355"/>
    </row>
    <row r="203" spans="1:3" x14ac:dyDescent="0.25">
      <c r="A203" s="402"/>
      <c r="B203" s="355"/>
      <c r="C203" s="355"/>
    </row>
    <row r="204" spans="1:3" x14ac:dyDescent="0.25">
      <c r="A204" s="402"/>
      <c r="B204" s="355"/>
      <c r="C204" s="355"/>
    </row>
    <row r="205" spans="1:3" x14ac:dyDescent="0.25">
      <c r="A205" s="402"/>
      <c r="B205" s="355"/>
      <c r="C205" s="355"/>
    </row>
    <row r="206" spans="1:3" x14ac:dyDescent="0.25">
      <c r="A206" s="402"/>
      <c r="B206" s="355"/>
      <c r="C206" s="355"/>
    </row>
    <row r="207" spans="1:3" x14ac:dyDescent="0.25">
      <c r="A207" s="402"/>
      <c r="B207" s="355"/>
      <c r="C207" s="355"/>
    </row>
    <row r="208" spans="1:3" x14ac:dyDescent="0.25">
      <c r="A208" s="402"/>
      <c r="B208" s="355"/>
      <c r="C208" s="355"/>
    </row>
    <row r="209" spans="1:3" x14ac:dyDescent="0.25">
      <c r="A209" s="402"/>
      <c r="B209" s="355"/>
      <c r="C209" s="355"/>
    </row>
    <row r="210" spans="1:3" x14ac:dyDescent="0.25">
      <c r="A210" s="402"/>
      <c r="B210" s="355"/>
      <c r="C210" s="355"/>
    </row>
    <row r="211" spans="1:3" x14ac:dyDescent="0.25">
      <c r="A211" s="402"/>
      <c r="B211" s="355"/>
      <c r="C211" s="355"/>
    </row>
    <row r="212" spans="1:3" x14ac:dyDescent="0.25">
      <c r="A212" s="402"/>
      <c r="B212" s="355"/>
      <c r="C212" s="355"/>
    </row>
    <row r="213" spans="1:3" x14ac:dyDescent="0.25">
      <c r="A213" s="402"/>
      <c r="B213" s="355"/>
      <c r="C213" s="355"/>
    </row>
    <row r="214" spans="1:3" x14ac:dyDescent="0.25">
      <c r="A214" s="402"/>
      <c r="B214" s="355"/>
      <c r="C214" s="355"/>
    </row>
    <row r="215" spans="1:3" x14ac:dyDescent="0.25">
      <c r="A215" s="402"/>
      <c r="B215" s="355"/>
      <c r="C215" s="355"/>
    </row>
    <row r="216" spans="1:3" x14ac:dyDescent="0.25">
      <c r="A216" s="402"/>
      <c r="B216" s="355"/>
      <c r="C216" s="355"/>
    </row>
    <row r="217" spans="1:3" x14ac:dyDescent="0.25">
      <c r="A217" s="402"/>
      <c r="B217" s="355"/>
      <c r="C217" s="355"/>
    </row>
    <row r="218" spans="1:3" x14ac:dyDescent="0.25">
      <c r="A218" s="402"/>
      <c r="B218" s="355"/>
      <c r="C218" s="355"/>
    </row>
    <row r="219" spans="1:3" x14ac:dyDescent="0.25">
      <c r="A219" s="402"/>
      <c r="B219" s="355"/>
      <c r="C219" s="355"/>
    </row>
    <row r="220" spans="1:3" x14ac:dyDescent="0.25">
      <c r="A220" s="402"/>
      <c r="B220" s="355"/>
      <c r="C220" s="355"/>
    </row>
    <row r="221" spans="1:3" x14ac:dyDescent="0.25">
      <c r="A221" s="402"/>
      <c r="B221" s="355"/>
      <c r="C221" s="355"/>
    </row>
    <row r="222" spans="1:3" x14ac:dyDescent="0.25">
      <c r="A222" s="402"/>
      <c r="B222" s="355"/>
      <c r="C222" s="355"/>
    </row>
    <row r="223" spans="1:3" x14ac:dyDescent="0.25">
      <c r="A223" s="402"/>
      <c r="B223" s="355"/>
      <c r="C223" s="355"/>
    </row>
    <row r="224" spans="1:3" x14ac:dyDescent="0.25">
      <c r="A224" s="402"/>
      <c r="B224" s="355"/>
      <c r="C224" s="355"/>
    </row>
    <row r="225" spans="1:3" x14ac:dyDescent="0.25">
      <c r="A225" s="402"/>
      <c r="B225" s="355"/>
      <c r="C225" s="355"/>
    </row>
    <row r="226" spans="1:3" x14ac:dyDescent="0.25">
      <c r="A226" s="402"/>
      <c r="B226" s="355"/>
      <c r="C226" s="355"/>
    </row>
    <row r="227" spans="1:3" x14ac:dyDescent="0.25">
      <c r="A227" s="402"/>
      <c r="B227" s="355"/>
      <c r="C227" s="355"/>
    </row>
    <row r="228" spans="1:3" x14ac:dyDescent="0.25">
      <c r="A228" s="402"/>
      <c r="B228" s="355"/>
      <c r="C228" s="355"/>
    </row>
    <row r="229" spans="1:3" x14ac:dyDescent="0.25">
      <c r="A229" s="402"/>
      <c r="B229" s="355"/>
      <c r="C229" s="355"/>
    </row>
    <row r="230" spans="1:3" x14ac:dyDescent="0.25">
      <c r="A230" s="402"/>
      <c r="B230" s="355"/>
      <c r="C230" s="355"/>
    </row>
    <row r="231" spans="1:3" x14ac:dyDescent="0.25">
      <c r="A231" s="402"/>
      <c r="B231" s="355"/>
      <c r="C231" s="355"/>
    </row>
    <row r="232" spans="1:3" x14ac:dyDescent="0.25">
      <c r="A232" s="402"/>
      <c r="B232" s="355"/>
      <c r="C232" s="355"/>
    </row>
    <row r="233" spans="1:3" x14ac:dyDescent="0.25">
      <c r="A233" s="402"/>
      <c r="B233" s="355"/>
      <c r="C233" s="355"/>
    </row>
    <row r="234" spans="1:3" x14ac:dyDescent="0.25">
      <c r="A234" s="402"/>
      <c r="B234" s="355"/>
      <c r="C234" s="355"/>
    </row>
    <row r="235" spans="1:3" x14ac:dyDescent="0.25">
      <c r="A235" s="402"/>
      <c r="B235" s="355"/>
      <c r="C235" s="355"/>
    </row>
    <row r="236" spans="1:3" x14ac:dyDescent="0.25">
      <c r="A236" s="402"/>
      <c r="B236" s="355"/>
      <c r="C236" s="355"/>
    </row>
    <row r="237" spans="1:3" x14ac:dyDescent="0.25">
      <c r="A237" s="402"/>
      <c r="B237" s="355"/>
      <c r="C237" s="355"/>
    </row>
    <row r="238" spans="1:3" x14ac:dyDescent="0.25">
      <c r="A238" s="402"/>
      <c r="B238" s="355"/>
      <c r="C238" s="355"/>
    </row>
    <row r="239" spans="1:3" x14ac:dyDescent="0.25">
      <c r="A239" s="402"/>
      <c r="B239" s="355"/>
      <c r="C239" s="355"/>
    </row>
    <row r="240" spans="1:3" x14ac:dyDescent="0.25">
      <c r="A240" s="402"/>
      <c r="B240" s="355"/>
      <c r="C240" s="355"/>
    </row>
  </sheetData>
  <sheetProtection algorithmName="SHA-512" hashValue="kiQKzqI6kn3SwlEV67czbVPBexK6TZR4o3w9SSCvMjJ2wLYQAPft5tpIsomh4V+qrnXIpqgHDR2e1k1pseiElA==" saltValue="I+BdCsz3Rpbfh7FRb4D/iQ==" spinCount="100000" sheet="1" objects="1" scenarios="1" selectLockedCells="1" selectUnlockedCells="1"/>
  <protectedRanges>
    <protectedRange sqref="C58" name="Tartomány4"/>
    <protectedRange sqref="C70" name="Tartomány4_1"/>
    <protectedRange sqref="C46" name="Tartomány1_2_1_2_1"/>
    <protectedRange sqref="C14" name="Tartomány1_2_1_4"/>
    <protectedRange sqref="C15" name="Tartomány1_2_1_4_1"/>
    <protectedRange sqref="C20:C22 C25:C27" name="Tartomány1_2_1_6"/>
    <protectedRange sqref="C23:C24" name="Tartomány1_2_1_1_3"/>
    <protectedRange sqref="C28:C31" name="Tartomány1_2_1_7"/>
    <protectedRange sqref="C19" name="Tartomány1_2_1_1"/>
    <protectedRange sqref="C32" name="Tartomány1_2_1_1_1"/>
  </protectedRanges>
  <mergeCells count="66">
    <mergeCell ref="A52:AA52"/>
    <mergeCell ref="A57:AA57"/>
    <mergeCell ref="A58:AA58"/>
    <mergeCell ref="A71:AA71"/>
    <mergeCell ref="AZ71:BD71"/>
    <mergeCell ref="D44:AA44"/>
    <mergeCell ref="AB44:AY44"/>
    <mergeCell ref="AZ44:BE44"/>
    <mergeCell ref="D50:AA50"/>
    <mergeCell ref="AB50:AY50"/>
    <mergeCell ref="AZ50:BE50"/>
    <mergeCell ref="BE8:BE9"/>
    <mergeCell ref="AN8:AO8"/>
    <mergeCell ref="AP8:AQ8"/>
    <mergeCell ref="AR8:AR9"/>
    <mergeCell ref="AS8:AS9"/>
    <mergeCell ref="AT8:AU8"/>
    <mergeCell ref="AV8:AW8"/>
    <mergeCell ref="AX8:AX9"/>
    <mergeCell ref="AY8:AY9"/>
    <mergeCell ref="AZ8:BA8"/>
    <mergeCell ref="BB8:BC8"/>
    <mergeCell ref="BD8:BD9"/>
    <mergeCell ref="T8:T9"/>
    <mergeCell ref="AM8:AM9"/>
    <mergeCell ref="V8:W8"/>
    <mergeCell ref="X8:Y8"/>
    <mergeCell ref="Z8:Z9"/>
    <mergeCell ref="AA8:AA9"/>
    <mergeCell ref="AB8:AC8"/>
    <mergeCell ref="AD8:AE8"/>
    <mergeCell ref="AF8:AF9"/>
    <mergeCell ref="AG8:AG9"/>
    <mergeCell ref="AH8:AI8"/>
    <mergeCell ref="AJ8:AK8"/>
    <mergeCell ref="AL8:AL9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U8:U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R8:S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E241"/>
  <sheetViews>
    <sheetView zoomScale="70" zoomScaleNormal="70" workbookViewId="0">
      <selection sqref="A1:BE1"/>
    </sheetView>
  </sheetViews>
  <sheetFormatPr defaultColWidth="10.6640625" defaultRowHeight="15.75" x14ac:dyDescent="0.25"/>
  <cols>
    <col min="1" max="1" width="17.1640625" style="403" customWidth="1"/>
    <col min="2" max="2" width="7.1640625" style="354" customWidth="1"/>
    <col min="3" max="3" width="60.33203125" style="354" customWidth="1"/>
    <col min="4" max="4" width="5.5" style="354" customWidth="1"/>
    <col min="5" max="5" width="6.83203125" style="354" customWidth="1"/>
    <col min="6" max="6" width="5.5" style="354" customWidth="1"/>
    <col min="7" max="7" width="6.83203125" style="354" customWidth="1"/>
    <col min="8" max="8" width="5.5" style="354" customWidth="1"/>
    <col min="9" max="9" width="5.6640625" style="354" bestFit="1" customWidth="1"/>
    <col min="10" max="10" width="5.5" style="354" customWidth="1"/>
    <col min="11" max="11" width="6.83203125" style="354" customWidth="1"/>
    <col min="12" max="12" width="5.5" style="354" customWidth="1"/>
    <col min="13" max="13" width="6.83203125" style="354" customWidth="1"/>
    <col min="14" max="14" width="5.5" style="354" customWidth="1"/>
    <col min="15" max="15" width="5.6640625" style="354" bestFit="1" customWidth="1"/>
    <col min="16" max="16" width="5.5" style="354" bestFit="1" customWidth="1"/>
    <col min="17" max="17" width="6.83203125" style="354" customWidth="1"/>
    <col min="18" max="18" width="5.5" style="354" bestFit="1" customWidth="1"/>
    <col min="19" max="19" width="6.83203125" style="354" customWidth="1"/>
    <col min="20" max="20" width="5.5" style="354" customWidth="1"/>
    <col min="21" max="21" width="5.6640625" style="354" bestFit="1" customWidth="1"/>
    <col min="22" max="22" width="5.5" style="354" bestFit="1" customWidth="1"/>
    <col min="23" max="23" width="6.83203125" style="354" customWidth="1"/>
    <col min="24" max="24" width="5.5" style="354" bestFit="1" customWidth="1"/>
    <col min="25" max="25" width="6.83203125" style="354" customWidth="1"/>
    <col min="26" max="26" width="5.5" style="354" customWidth="1"/>
    <col min="27" max="27" width="5.6640625" style="354" bestFit="1" customWidth="1"/>
    <col min="28" max="28" width="5.5" style="354" customWidth="1"/>
    <col min="29" max="29" width="6.83203125" style="354" customWidth="1"/>
    <col min="30" max="30" width="5.5" style="354" customWidth="1"/>
    <col min="31" max="31" width="6.83203125" style="354" customWidth="1"/>
    <col min="32" max="32" width="5.5" style="354" customWidth="1"/>
    <col min="33" max="33" width="5.6640625" style="354" bestFit="1" customWidth="1"/>
    <col min="34" max="34" width="5.5" style="354" customWidth="1"/>
    <col min="35" max="35" width="6.83203125" style="354" customWidth="1"/>
    <col min="36" max="36" width="5.5" style="354" customWidth="1"/>
    <col min="37" max="37" width="6.83203125" style="354" customWidth="1"/>
    <col min="38" max="38" width="5.5" style="354" customWidth="1"/>
    <col min="39" max="39" width="5.6640625" style="354" bestFit="1" customWidth="1"/>
    <col min="40" max="40" width="5.5" style="354" bestFit="1" customWidth="1"/>
    <col min="41" max="41" width="6.83203125" style="354" customWidth="1"/>
    <col min="42" max="42" width="5.5" style="354" bestFit="1" customWidth="1"/>
    <col min="43" max="43" width="6.83203125" style="354" customWidth="1"/>
    <col min="44" max="44" width="5.5" style="354" customWidth="1"/>
    <col min="45" max="45" width="5.6640625" style="354" bestFit="1" customWidth="1"/>
    <col min="46" max="46" width="5.5" style="354" bestFit="1" customWidth="1"/>
    <col min="47" max="47" width="6.83203125" style="354" customWidth="1"/>
    <col min="48" max="48" width="5.5" style="354" bestFit="1" customWidth="1"/>
    <col min="49" max="49" width="6.83203125" style="354" customWidth="1"/>
    <col min="50" max="50" width="5.5" style="354" customWidth="1"/>
    <col min="51" max="51" width="5.6640625" style="354" bestFit="1" customWidth="1"/>
    <col min="52" max="52" width="6.83203125" style="354" bestFit="1" customWidth="1"/>
    <col min="53" max="53" width="8.1640625" style="354" bestFit="1" customWidth="1"/>
    <col min="54" max="54" width="6.83203125" style="354" bestFit="1" customWidth="1"/>
    <col min="55" max="55" width="8.1640625" style="354" bestFit="1" customWidth="1"/>
    <col min="56" max="56" width="6.83203125" style="354" bestFit="1" customWidth="1"/>
    <col min="57" max="57" width="6.1640625" style="354" bestFit="1" customWidth="1"/>
    <col min="58" max="16384" width="10.6640625" style="354"/>
  </cols>
  <sheetData>
    <row r="1" spans="1:57" ht="21.95" customHeight="1" x14ac:dyDescent="0.2">
      <c r="A1" s="574" t="s">
        <v>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</row>
    <row r="2" spans="1:57" ht="21.95" customHeight="1" x14ac:dyDescent="0.2">
      <c r="A2" s="499" t="s">
        <v>248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</row>
    <row r="3" spans="1:57" ht="23.25" x14ac:dyDescent="0.2">
      <c r="A3" s="570" t="s">
        <v>260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</row>
    <row r="4" spans="1:57" s="355" customFormat="1" ht="23.25" x14ac:dyDescent="0.2">
      <c r="A4" s="499" t="s">
        <v>585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499"/>
      <c r="BD4" s="499"/>
      <c r="BE4" s="499"/>
    </row>
    <row r="5" spans="1:57" ht="24" thickBot="1" x14ac:dyDescent="0.25">
      <c r="A5" s="499" t="s">
        <v>1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C5" s="499"/>
      <c r="BD5" s="499"/>
      <c r="BE5" s="499"/>
    </row>
    <row r="6" spans="1:57" ht="15.75" customHeight="1" thickTop="1" thickBot="1" x14ac:dyDescent="0.25">
      <c r="A6" s="522" t="s">
        <v>2</v>
      </c>
      <c r="B6" s="525" t="s">
        <v>3</v>
      </c>
      <c r="C6" s="528" t="s">
        <v>4</v>
      </c>
      <c r="D6" s="531" t="s">
        <v>5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1" t="s">
        <v>5</v>
      </c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2"/>
      <c r="AT6" s="532"/>
      <c r="AU6" s="532"/>
      <c r="AV6" s="532"/>
      <c r="AW6" s="532"/>
      <c r="AX6" s="532"/>
      <c r="AY6" s="532"/>
      <c r="AZ6" s="541" t="s">
        <v>6</v>
      </c>
      <c r="BA6" s="542"/>
      <c r="BB6" s="542"/>
      <c r="BC6" s="542"/>
      <c r="BD6" s="542"/>
      <c r="BE6" s="543"/>
    </row>
    <row r="7" spans="1:57" ht="15.75" customHeight="1" x14ac:dyDescent="0.2">
      <c r="A7" s="523"/>
      <c r="B7" s="526"/>
      <c r="C7" s="529"/>
      <c r="D7" s="547" t="s">
        <v>7</v>
      </c>
      <c r="E7" s="548"/>
      <c r="F7" s="548"/>
      <c r="G7" s="548"/>
      <c r="H7" s="548"/>
      <c r="I7" s="549"/>
      <c r="J7" s="550" t="s">
        <v>8</v>
      </c>
      <c r="K7" s="548"/>
      <c r="L7" s="548"/>
      <c r="M7" s="548"/>
      <c r="N7" s="548"/>
      <c r="O7" s="551"/>
      <c r="P7" s="547" t="s">
        <v>9</v>
      </c>
      <c r="Q7" s="548"/>
      <c r="R7" s="548"/>
      <c r="S7" s="548"/>
      <c r="T7" s="548"/>
      <c r="U7" s="549"/>
      <c r="V7" s="550" t="s">
        <v>10</v>
      </c>
      <c r="W7" s="548"/>
      <c r="X7" s="548"/>
      <c r="Y7" s="548"/>
      <c r="Z7" s="548"/>
      <c r="AA7" s="549"/>
      <c r="AB7" s="547" t="s">
        <v>11</v>
      </c>
      <c r="AC7" s="548"/>
      <c r="AD7" s="548"/>
      <c r="AE7" s="548"/>
      <c r="AF7" s="548"/>
      <c r="AG7" s="549"/>
      <c r="AH7" s="550" t="s">
        <v>12</v>
      </c>
      <c r="AI7" s="548"/>
      <c r="AJ7" s="548"/>
      <c r="AK7" s="548"/>
      <c r="AL7" s="548"/>
      <c r="AM7" s="551"/>
      <c r="AN7" s="547" t="s">
        <v>236</v>
      </c>
      <c r="AO7" s="548"/>
      <c r="AP7" s="548"/>
      <c r="AQ7" s="548"/>
      <c r="AR7" s="548"/>
      <c r="AS7" s="549"/>
      <c r="AT7" s="550" t="s">
        <v>237</v>
      </c>
      <c r="AU7" s="548"/>
      <c r="AV7" s="548"/>
      <c r="AW7" s="548"/>
      <c r="AX7" s="548"/>
      <c r="AY7" s="549"/>
      <c r="AZ7" s="544"/>
      <c r="BA7" s="545"/>
      <c r="BB7" s="545"/>
      <c r="BC7" s="545"/>
      <c r="BD7" s="545"/>
      <c r="BE7" s="546"/>
    </row>
    <row r="8" spans="1:57" ht="15.75" customHeight="1" x14ac:dyDescent="0.2">
      <c r="A8" s="523"/>
      <c r="B8" s="526"/>
      <c r="C8" s="529"/>
      <c r="D8" s="539" t="s">
        <v>13</v>
      </c>
      <c r="E8" s="534"/>
      <c r="F8" s="533" t="s">
        <v>14</v>
      </c>
      <c r="G8" s="534"/>
      <c r="H8" s="535" t="s">
        <v>15</v>
      </c>
      <c r="I8" s="537" t="s">
        <v>239</v>
      </c>
      <c r="J8" s="540" t="s">
        <v>13</v>
      </c>
      <c r="K8" s="534"/>
      <c r="L8" s="533" t="s">
        <v>14</v>
      </c>
      <c r="M8" s="534"/>
      <c r="N8" s="535" t="s">
        <v>15</v>
      </c>
      <c r="O8" s="572" t="s">
        <v>239</v>
      </c>
      <c r="P8" s="539" t="s">
        <v>13</v>
      </c>
      <c r="Q8" s="534"/>
      <c r="R8" s="533" t="s">
        <v>14</v>
      </c>
      <c r="S8" s="534"/>
      <c r="T8" s="535" t="s">
        <v>15</v>
      </c>
      <c r="U8" s="537" t="s">
        <v>239</v>
      </c>
      <c r="V8" s="540" t="s">
        <v>13</v>
      </c>
      <c r="W8" s="534"/>
      <c r="X8" s="533" t="s">
        <v>14</v>
      </c>
      <c r="Y8" s="534"/>
      <c r="Z8" s="535" t="s">
        <v>15</v>
      </c>
      <c r="AA8" s="562" t="s">
        <v>239</v>
      </c>
      <c r="AB8" s="539" t="s">
        <v>13</v>
      </c>
      <c r="AC8" s="534"/>
      <c r="AD8" s="533" t="s">
        <v>14</v>
      </c>
      <c r="AE8" s="534"/>
      <c r="AF8" s="535" t="s">
        <v>15</v>
      </c>
      <c r="AG8" s="537" t="s">
        <v>239</v>
      </c>
      <c r="AH8" s="540" t="s">
        <v>13</v>
      </c>
      <c r="AI8" s="534"/>
      <c r="AJ8" s="533" t="s">
        <v>14</v>
      </c>
      <c r="AK8" s="534"/>
      <c r="AL8" s="535" t="s">
        <v>15</v>
      </c>
      <c r="AM8" s="572" t="s">
        <v>239</v>
      </c>
      <c r="AN8" s="539" t="s">
        <v>13</v>
      </c>
      <c r="AO8" s="534"/>
      <c r="AP8" s="533" t="s">
        <v>14</v>
      </c>
      <c r="AQ8" s="534"/>
      <c r="AR8" s="535" t="s">
        <v>15</v>
      </c>
      <c r="AS8" s="537" t="s">
        <v>239</v>
      </c>
      <c r="AT8" s="540" t="s">
        <v>13</v>
      </c>
      <c r="AU8" s="534"/>
      <c r="AV8" s="533" t="s">
        <v>14</v>
      </c>
      <c r="AW8" s="534"/>
      <c r="AX8" s="535" t="s">
        <v>15</v>
      </c>
      <c r="AY8" s="562" t="s">
        <v>239</v>
      </c>
      <c r="AZ8" s="540" t="s">
        <v>13</v>
      </c>
      <c r="BA8" s="534"/>
      <c r="BB8" s="533" t="s">
        <v>14</v>
      </c>
      <c r="BC8" s="534"/>
      <c r="BD8" s="535" t="s">
        <v>15</v>
      </c>
      <c r="BE8" s="568" t="s">
        <v>365</v>
      </c>
    </row>
    <row r="9" spans="1:57" ht="80.099999999999994" customHeight="1" thickBot="1" x14ac:dyDescent="0.25">
      <c r="A9" s="524"/>
      <c r="B9" s="527"/>
      <c r="C9" s="530"/>
      <c r="D9" s="105" t="s">
        <v>240</v>
      </c>
      <c r="E9" s="106" t="s">
        <v>241</v>
      </c>
      <c r="F9" s="107" t="s">
        <v>240</v>
      </c>
      <c r="G9" s="106" t="s">
        <v>241</v>
      </c>
      <c r="H9" s="536"/>
      <c r="I9" s="538"/>
      <c r="J9" s="108" t="s">
        <v>240</v>
      </c>
      <c r="K9" s="106" t="s">
        <v>241</v>
      </c>
      <c r="L9" s="107" t="s">
        <v>240</v>
      </c>
      <c r="M9" s="106" t="s">
        <v>241</v>
      </c>
      <c r="N9" s="536"/>
      <c r="O9" s="573"/>
      <c r="P9" s="105" t="s">
        <v>240</v>
      </c>
      <c r="Q9" s="106" t="s">
        <v>241</v>
      </c>
      <c r="R9" s="107" t="s">
        <v>240</v>
      </c>
      <c r="S9" s="106" t="s">
        <v>241</v>
      </c>
      <c r="T9" s="536"/>
      <c r="U9" s="538"/>
      <c r="V9" s="108" t="s">
        <v>240</v>
      </c>
      <c r="W9" s="106" t="s">
        <v>241</v>
      </c>
      <c r="X9" s="107" t="s">
        <v>240</v>
      </c>
      <c r="Y9" s="106" t="s">
        <v>241</v>
      </c>
      <c r="Z9" s="536"/>
      <c r="AA9" s="563"/>
      <c r="AB9" s="105" t="s">
        <v>240</v>
      </c>
      <c r="AC9" s="106" t="s">
        <v>241</v>
      </c>
      <c r="AD9" s="107" t="s">
        <v>240</v>
      </c>
      <c r="AE9" s="106" t="s">
        <v>241</v>
      </c>
      <c r="AF9" s="536"/>
      <c r="AG9" s="538"/>
      <c r="AH9" s="108" t="s">
        <v>240</v>
      </c>
      <c r="AI9" s="106" t="s">
        <v>241</v>
      </c>
      <c r="AJ9" s="107" t="s">
        <v>240</v>
      </c>
      <c r="AK9" s="106" t="s">
        <v>241</v>
      </c>
      <c r="AL9" s="536"/>
      <c r="AM9" s="573"/>
      <c r="AN9" s="105" t="s">
        <v>240</v>
      </c>
      <c r="AO9" s="106" t="s">
        <v>241</v>
      </c>
      <c r="AP9" s="107" t="s">
        <v>240</v>
      </c>
      <c r="AQ9" s="106" t="s">
        <v>241</v>
      </c>
      <c r="AR9" s="536"/>
      <c r="AS9" s="538"/>
      <c r="AT9" s="108" t="s">
        <v>240</v>
      </c>
      <c r="AU9" s="106" t="s">
        <v>241</v>
      </c>
      <c r="AV9" s="107" t="s">
        <v>240</v>
      </c>
      <c r="AW9" s="106" t="s">
        <v>241</v>
      </c>
      <c r="AX9" s="536"/>
      <c r="AY9" s="563"/>
      <c r="AZ9" s="108" t="s">
        <v>240</v>
      </c>
      <c r="BA9" s="106" t="s">
        <v>242</v>
      </c>
      <c r="BB9" s="107" t="s">
        <v>240</v>
      </c>
      <c r="BC9" s="106" t="s">
        <v>242</v>
      </c>
      <c r="BD9" s="536"/>
      <c r="BE9" s="569"/>
    </row>
    <row r="10" spans="1:57" s="356" customFormat="1" ht="15.75" customHeight="1" thickBot="1" x14ac:dyDescent="0.35">
      <c r="A10" s="109"/>
      <c r="B10" s="110"/>
      <c r="C10" s="111" t="s">
        <v>243</v>
      </c>
      <c r="D10" s="112">
        <f>SUM(szakon_közös!D97)</f>
        <v>9</v>
      </c>
      <c r="E10" s="112">
        <f>SUM(szakon_közös!E97)</f>
        <v>136</v>
      </c>
      <c r="F10" s="112">
        <f>SUM(szakon_közös!F97)</f>
        <v>20</v>
      </c>
      <c r="G10" s="112">
        <f>SUM(szakon_közös!G97)</f>
        <v>291</v>
      </c>
      <c r="H10" s="112">
        <f>SUM(szakon_közös!H97)</f>
        <v>22</v>
      </c>
      <c r="I10" s="112">
        <f>SUM(szakon_közös!I97)</f>
        <v>116</v>
      </c>
      <c r="J10" s="112">
        <f>SUM(szakon_közös!J97)</f>
        <v>12</v>
      </c>
      <c r="K10" s="112">
        <f>SUM(szakon_közös!K97)</f>
        <v>184</v>
      </c>
      <c r="L10" s="112">
        <f>SUM(szakon_közös!L97)</f>
        <v>9</v>
      </c>
      <c r="M10" s="112">
        <f>SUM(szakon_közös!M97)</f>
        <v>131</v>
      </c>
      <c r="N10" s="112">
        <f>SUM(szakon_közös!N97)</f>
        <v>21</v>
      </c>
      <c r="O10" s="112">
        <f>SUM(szakon_közös!O97)</f>
        <v>86</v>
      </c>
      <c r="P10" s="112">
        <f>SUM(szakon_közös!P97)</f>
        <v>11</v>
      </c>
      <c r="Q10" s="112">
        <f>SUM(szakon_közös!Q97)</f>
        <v>164</v>
      </c>
      <c r="R10" s="112">
        <f>SUM(szakon_közös!R97)</f>
        <v>17</v>
      </c>
      <c r="S10" s="112">
        <f>SUM(szakon_közös!S97)</f>
        <v>211</v>
      </c>
      <c r="T10" s="112">
        <f>SUM(szakon_közös!T97)</f>
        <v>23</v>
      </c>
      <c r="U10" s="112">
        <f>SUM(szakon_közös!U97)</f>
        <v>106</v>
      </c>
      <c r="V10" s="112">
        <f>SUM(szakon_közös!V97)</f>
        <v>8</v>
      </c>
      <c r="W10" s="112">
        <f>SUM(szakon_közös!W97)</f>
        <v>124</v>
      </c>
      <c r="X10" s="112">
        <f>SUM(szakon_közös!X97)</f>
        <v>14</v>
      </c>
      <c r="Y10" s="112">
        <f>SUM(szakon_közös!Y97)</f>
        <v>206</v>
      </c>
      <c r="Z10" s="112">
        <f>SUM(szakon_közös!Z97)</f>
        <v>23</v>
      </c>
      <c r="AA10" s="112">
        <f>SUM(szakon_közös!AA97)</f>
        <v>75</v>
      </c>
      <c r="AB10" s="112">
        <f>SUM(szakon_közös!AB97)</f>
        <v>7</v>
      </c>
      <c r="AC10" s="112">
        <f>SUM(szakon_közös!AC97)</f>
        <v>109</v>
      </c>
      <c r="AD10" s="112">
        <f>SUM(szakon_közös!AD97)</f>
        <v>13</v>
      </c>
      <c r="AE10" s="112">
        <f>SUM(szakon_közös!AE97)</f>
        <v>191</v>
      </c>
      <c r="AF10" s="112">
        <f>SUM(szakon_közös!AF97)</f>
        <v>24</v>
      </c>
      <c r="AG10" s="112">
        <f>SUM(szakon_közös!AG97)</f>
        <v>66</v>
      </c>
      <c r="AH10" s="112">
        <f>SUM(szakon_közös!AH97)</f>
        <v>9</v>
      </c>
      <c r="AI10" s="112">
        <f>SUM(szakon_közös!AI97)</f>
        <v>140</v>
      </c>
      <c r="AJ10" s="112">
        <f>SUM(szakon_közös!AJ97)</f>
        <v>15</v>
      </c>
      <c r="AK10" s="112">
        <f>SUM(szakon_közös!AK97)</f>
        <v>220</v>
      </c>
      <c r="AL10" s="112">
        <f>SUM(szakon_közös!AL97)</f>
        <v>25</v>
      </c>
      <c r="AM10" s="112">
        <f>SUM(szakon_közös!AM97)</f>
        <v>76</v>
      </c>
      <c r="AN10" s="112">
        <f>SUM(szakon_közös!AN97)</f>
        <v>5</v>
      </c>
      <c r="AO10" s="112">
        <f>SUM(szakon_közös!AO97)</f>
        <v>75</v>
      </c>
      <c r="AP10" s="112">
        <f>SUM(szakon_közös!AP97)</f>
        <v>11</v>
      </c>
      <c r="AQ10" s="112">
        <f>SUM(szakon_közös!AQ97)</f>
        <v>165</v>
      </c>
      <c r="AR10" s="112">
        <f>SUM(szakon_közös!AR97)</f>
        <v>22</v>
      </c>
      <c r="AS10" s="112">
        <f>SUM(szakon_közös!AS97)</f>
        <v>48</v>
      </c>
      <c r="AT10" s="112">
        <f>SUM(szakon_közös!AT97)</f>
        <v>3</v>
      </c>
      <c r="AU10" s="112">
        <f>SUM(szakon_közös!AU97)</f>
        <v>45</v>
      </c>
      <c r="AV10" s="112">
        <f>SUM(szakon_közös!AV97)</f>
        <v>10</v>
      </c>
      <c r="AW10" s="112">
        <f>SUM(szakon_közös!AW97)</f>
        <v>150</v>
      </c>
      <c r="AX10" s="112">
        <f>SUM(szakon_közös!AX97)</f>
        <v>20</v>
      </c>
      <c r="AY10" s="112">
        <f>SUM(szakon_közös!AY97)</f>
        <v>39</v>
      </c>
      <c r="AZ10" s="112">
        <f>SUM(szakon_közös!AZ97)</f>
        <v>63</v>
      </c>
      <c r="BA10" s="112">
        <f>SUM(szakon_közös!BA97)</f>
        <v>945</v>
      </c>
      <c r="BB10" s="112">
        <f>SUM(szakon_közös!BB97)</f>
        <v>111</v>
      </c>
      <c r="BC10" s="112">
        <f>SUM(szakon_közös!BC97)</f>
        <v>1665</v>
      </c>
      <c r="BD10" s="112">
        <f>SUM(szakon_közös!BD97)</f>
        <v>180</v>
      </c>
      <c r="BE10" s="112">
        <f>SUM(szakon_közös!BE97)</f>
        <v>175</v>
      </c>
    </row>
    <row r="11" spans="1:57" s="356" customFormat="1" ht="15.75" customHeight="1" x14ac:dyDescent="0.3">
      <c r="A11" s="113" t="s">
        <v>8</v>
      </c>
      <c r="B11" s="114"/>
      <c r="C11" s="115" t="s">
        <v>22</v>
      </c>
      <c r="D11" s="116"/>
      <c r="E11" s="117"/>
      <c r="F11" s="118"/>
      <c r="G11" s="117"/>
      <c r="H11" s="118"/>
      <c r="I11" s="119"/>
      <c r="J11" s="118"/>
      <c r="K11" s="117"/>
      <c r="L11" s="118"/>
      <c r="M11" s="117"/>
      <c r="N11" s="118"/>
      <c r="O11" s="119"/>
      <c r="P11" s="118"/>
      <c r="Q11" s="117"/>
      <c r="R11" s="118"/>
      <c r="S11" s="117"/>
      <c r="T11" s="118"/>
      <c r="U11" s="119"/>
      <c r="V11" s="118"/>
      <c r="W11" s="117"/>
      <c r="X11" s="118"/>
      <c r="Y11" s="117"/>
      <c r="Z11" s="118"/>
      <c r="AA11" s="120"/>
      <c r="AB11" s="116"/>
      <c r="AC11" s="117"/>
      <c r="AD11" s="118"/>
      <c r="AE11" s="117"/>
      <c r="AF11" s="118"/>
      <c r="AG11" s="119"/>
      <c r="AH11" s="118"/>
      <c r="AI11" s="117"/>
      <c r="AJ11" s="118"/>
      <c r="AK11" s="117"/>
      <c r="AL11" s="118"/>
      <c r="AM11" s="119"/>
      <c r="AN11" s="118"/>
      <c r="AO11" s="117"/>
      <c r="AP11" s="118"/>
      <c r="AQ11" s="117"/>
      <c r="AR11" s="118"/>
      <c r="AS11" s="119"/>
      <c r="AT11" s="118"/>
      <c r="AU11" s="117"/>
      <c r="AV11" s="118"/>
      <c r="AW11" s="117"/>
      <c r="AX11" s="118"/>
      <c r="AY11" s="120"/>
      <c r="AZ11" s="121"/>
      <c r="BA11" s="121"/>
      <c r="BB11" s="121"/>
      <c r="BC11" s="121"/>
      <c r="BD11" s="121"/>
      <c r="BE11" s="122"/>
    </row>
    <row r="12" spans="1:57" ht="15.75" customHeight="1" x14ac:dyDescent="0.3">
      <c r="A12" s="226" t="s">
        <v>188</v>
      </c>
      <c r="B12" s="54" t="s">
        <v>17</v>
      </c>
      <c r="C12" s="227" t="s">
        <v>189</v>
      </c>
      <c r="D12" s="228">
        <v>2</v>
      </c>
      <c r="E12" s="4">
        <v>24</v>
      </c>
      <c r="F12" s="228"/>
      <c r="G12" s="4">
        <v>6</v>
      </c>
      <c r="H12" s="228">
        <v>2</v>
      </c>
      <c r="I12" s="229" t="s">
        <v>18</v>
      </c>
      <c r="J12" s="230"/>
      <c r="K12" s="4" t="str">
        <f t="shared" ref="K12" si="0">IF(J12*15=0,"",J12*15)</f>
        <v/>
      </c>
      <c r="L12" s="231"/>
      <c r="M12" s="4" t="str">
        <f t="shared" ref="M12" si="1">IF(L12*15=0,"",L12*15)</f>
        <v/>
      </c>
      <c r="N12" s="228"/>
      <c r="O12" s="232"/>
      <c r="P12" s="357"/>
      <c r="Q12" s="123" t="str">
        <f t="shared" ref="Q12:Q41" si="2">IF(P12*15=0,"",P12*15)</f>
        <v/>
      </c>
      <c r="R12" s="358"/>
      <c r="S12" s="123" t="str">
        <f t="shared" ref="S12:S41" si="3">IF(R12*15=0,"",R12*15)</f>
        <v/>
      </c>
      <c r="T12" s="359"/>
      <c r="U12" s="360"/>
      <c r="V12" s="357"/>
      <c r="W12" s="123" t="str">
        <f t="shared" ref="W12:W41" si="4">IF(V12*15=0,"",V12*15)</f>
        <v/>
      </c>
      <c r="X12" s="358"/>
      <c r="Y12" s="123" t="str">
        <f t="shared" ref="Y12:Y41" si="5">IF(X12*15=0,"",X12*15)</f>
        <v/>
      </c>
      <c r="Z12" s="359"/>
      <c r="AA12" s="360"/>
      <c r="AB12" s="357"/>
      <c r="AC12" s="123" t="str">
        <f t="shared" ref="AC12:AC41" si="6">IF(AB12*15=0,"",AB12*15)</f>
        <v/>
      </c>
      <c r="AD12" s="358"/>
      <c r="AE12" s="123" t="str">
        <f t="shared" ref="AE12:AE41" si="7">IF(AD12*15=0,"",AD12*15)</f>
        <v/>
      </c>
      <c r="AF12" s="359"/>
      <c r="AG12" s="360"/>
      <c r="AH12" s="357"/>
      <c r="AI12" s="123" t="str">
        <f t="shared" ref="AI12:AI41" si="8">IF(AH12*15=0,"",AH12*15)</f>
        <v/>
      </c>
      <c r="AJ12" s="358"/>
      <c r="AK12" s="123" t="str">
        <f t="shared" ref="AK12:AK41" si="9">IF(AJ12*15=0,"",AJ12*15)</f>
        <v/>
      </c>
      <c r="AL12" s="359"/>
      <c r="AM12" s="360"/>
      <c r="AN12" s="357"/>
      <c r="AO12" s="123" t="str">
        <f t="shared" ref="AO12:AO41" si="10">IF(AN12*15=0,"",AN12*15)</f>
        <v/>
      </c>
      <c r="AP12" s="358"/>
      <c r="AQ12" s="123" t="str">
        <f t="shared" ref="AQ12:AQ41" si="11">IF(AP12*15=0,"",AP12*15)</f>
        <v/>
      </c>
      <c r="AR12" s="359"/>
      <c r="AS12" s="360"/>
      <c r="AT12" s="357"/>
      <c r="AU12" s="123" t="str">
        <f t="shared" ref="AU12:AU41" si="12">IF(AT12*15=0,"",AT12*15)</f>
        <v/>
      </c>
      <c r="AV12" s="358"/>
      <c r="AW12" s="123" t="str">
        <f t="shared" ref="AW12:AW41" si="13">IF(AV12*15=0,"",AV12*15)</f>
        <v/>
      </c>
      <c r="AX12" s="359"/>
      <c r="AY12" s="360"/>
      <c r="AZ12" s="5">
        <f t="shared" ref="AZ12:AZ41" si="14">IF(D12+J12+P12+V12+AB12+AH12+AN12+AT12=0,"",D12+J12+P12+V12+AB12+AH12+AN12+AT12)</f>
        <v>2</v>
      </c>
      <c r="BA12" s="4">
        <f t="shared" ref="BA12:BA41" si="15">IF((D12+J12+P12+V12+AB12+AH12+AN12+AT12)*15=0,"",(D12+J12+P12+V12+AB12+AH12+AN12+AT12)*15)</f>
        <v>30</v>
      </c>
      <c r="BB12" s="6" t="str">
        <f t="shared" ref="BB12:BB41" si="16">IF(F12+L12+R12+X12+AD12+AJ12+AP12+AV12=0,"",F12+L12+R12+X12+AD12+AJ12+AP12+AV12)</f>
        <v/>
      </c>
      <c r="BC12" s="4" t="str">
        <f t="shared" ref="BC12:BC41" si="17">IF((L12+F12+R12+X12+AD12+AJ12+AP12+AV12)*15=0,"",(L12+F12+R12+X12+AD12+AJ12+AP12+AV12)*15)</f>
        <v/>
      </c>
      <c r="BD12" s="6">
        <f t="shared" ref="BD12:BD41" si="18">IF(N12+H12+T12+Z12+AF12+AL12+AR12+AX12=0,"",N12+H12+T12+Z12+AF12+AL12+AR12+AX12)</f>
        <v>2</v>
      </c>
      <c r="BE12" s="7">
        <f t="shared" ref="BE12:BE41" si="19">IF(D12+F12+L12+J12+P12+R12+V12+X12+AB12+AD12+AH12+AJ12+AN12+AP12+AT12+AV12=0,"",D12+F12+L12+J12+P12+R12+V12+X12+AB12+AD12+AH12+AJ12+AN12+AP12+AT12+AV12)</f>
        <v>2</v>
      </c>
    </row>
    <row r="13" spans="1:57" ht="15.75" customHeight="1" x14ac:dyDescent="0.3">
      <c r="A13" s="226" t="s">
        <v>190</v>
      </c>
      <c r="B13" s="54" t="s">
        <v>17</v>
      </c>
      <c r="C13" s="227" t="s">
        <v>191</v>
      </c>
      <c r="D13" s="228">
        <v>3</v>
      </c>
      <c r="E13" s="4">
        <v>50</v>
      </c>
      <c r="F13" s="228">
        <v>2</v>
      </c>
      <c r="G13" s="4">
        <v>24</v>
      </c>
      <c r="H13" s="228">
        <v>4</v>
      </c>
      <c r="I13" s="229" t="s">
        <v>18</v>
      </c>
      <c r="J13" s="230"/>
      <c r="K13" s="4"/>
      <c r="L13" s="231"/>
      <c r="M13" s="4"/>
      <c r="N13" s="231"/>
      <c r="O13" s="232"/>
      <c r="P13" s="357"/>
      <c r="Q13" s="123" t="str">
        <f t="shared" si="2"/>
        <v/>
      </c>
      <c r="R13" s="358"/>
      <c r="S13" s="123" t="str">
        <f t="shared" si="3"/>
        <v/>
      </c>
      <c r="T13" s="359"/>
      <c r="U13" s="360"/>
      <c r="V13" s="357"/>
      <c r="W13" s="123" t="str">
        <f t="shared" si="4"/>
        <v/>
      </c>
      <c r="X13" s="358"/>
      <c r="Y13" s="123" t="str">
        <f t="shared" si="5"/>
        <v/>
      </c>
      <c r="Z13" s="359"/>
      <c r="AA13" s="360"/>
      <c r="AB13" s="357"/>
      <c r="AC13" s="123" t="str">
        <f t="shared" si="6"/>
        <v/>
      </c>
      <c r="AD13" s="358"/>
      <c r="AE13" s="123" t="str">
        <f t="shared" si="7"/>
        <v/>
      </c>
      <c r="AF13" s="359"/>
      <c r="AG13" s="360"/>
      <c r="AH13" s="357"/>
      <c r="AI13" s="123" t="str">
        <f t="shared" si="8"/>
        <v/>
      </c>
      <c r="AJ13" s="358"/>
      <c r="AK13" s="123" t="str">
        <f t="shared" si="9"/>
        <v/>
      </c>
      <c r="AL13" s="359"/>
      <c r="AM13" s="360"/>
      <c r="AN13" s="357"/>
      <c r="AO13" s="123" t="str">
        <f t="shared" si="10"/>
        <v/>
      </c>
      <c r="AP13" s="358"/>
      <c r="AQ13" s="123" t="str">
        <f t="shared" si="11"/>
        <v/>
      </c>
      <c r="AR13" s="359"/>
      <c r="AS13" s="360"/>
      <c r="AT13" s="357"/>
      <c r="AU13" s="123" t="str">
        <f t="shared" si="12"/>
        <v/>
      </c>
      <c r="AV13" s="358"/>
      <c r="AW13" s="123" t="str">
        <f t="shared" si="13"/>
        <v/>
      </c>
      <c r="AX13" s="359"/>
      <c r="AY13" s="360"/>
      <c r="AZ13" s="5">
        <f t="shared" si="14"/>
        <v>3</v>
      </c>
      <c r="BA13" s="4">
        <f t="shared" si="15"/>
        <v>45</v>
      </c>
      <c r="BB13" s="6">
        <f t="shared" si="16"/>
        <v>2</v>
      </c>
      <c r="BC13" s="4">
        <f t="shared" si="17"/>
        <v>30</v>
      </c>
      <c r="BD13" s="6">
        <f t="shared" si="18"/>
        <v>4</v>
      </c>
      <c r="BE13" s="7">
        <f t="shared" si="19"/>
        <v>5</v>
      </c>
    </row>
    <row r="14" spans="1:57" ht="15.75" customHeight="1" x14ac:dyDescent="0.3">
      <c r="A14" s="282" t="s">
        <v>429</v>
      </c>
      <c r="B14" s="55" t="s">
        <v>17</v>
      </c>
      <c r="C14" s="361" t="s">
        <v>126</v>
      </c>
      <c r="D14" s="357"/>
      <c r="E14" s="123" t="str">
        <f t="shared" ref="E14:E21" si="20">IF(D14*15=0,"",D14*15)</f>
        <v/>
      </c>
      <c r="F14" s="358"/>
      <c r="G14" s="123" t="str">
        <f t="shared" ref="G14:G21" si="21">IF(F14*15=0,"",F14*15)</f>
        <v/>
      </c>
      <c r="H14" s="359"/>
      <c r="I14" s="360"/>
      <c r="J14" s="357">
        <v>1</v>
      </c>
      <c r="K14" s="123">
        <f t="shared" ref="K14:K21" si="22">IF(J14*15=0,"",J14*15)</f>
        <v>15</v>
      </c>
      <c r="L14" s="358"/>
      <c r="M14" s="123" t="str">
        <f t="shared" ref="M14:M21" si="23">IF(L14*15=0,"",L14*15)</f>
        <v/>
      </c>
      <c r="N14" s="359">
        <v>1</v>
      </c>
      <c r="O14" s="360" t="s">
        <v>53</v>
      </c>
      <c r="P14" s="357"/>
      <c r="Q14" s="123" t="str">
        <f t="shared" si="2"/>
        <v/>
      </c>
      <c r="R14" s="358"/>
      <c r="S14" s="123" t="str">
        <f t="shared" si="3"/>
        <v/>
      </c>
      <c r="T14" s="359"/>
      <c r="U14" s="360"/>
      <c r="V14" s="357"/>
      <c r="W14" s="123" t="str">
        <f t="shared" si="4"/>
        <v/>
      </c>
      <c r="X14" s="358"/>
      <c r="Y14" s="123" t="str">
        <f t="shared" si="5"/>
        <v/>
      </c>
      <c r="Z14" s="359"/>
      <c r="AA14" s="360"/>
      <c r="AB14" s="357"/>
      <c r="AC14" s="123" t="str">
        <f t="shared" si="6"/>
        <v/>
      </c>
      <c r="AD14" s="358"/>
      <c r="AE14" s="123" t="str">
        <f t="shared" si="7"/>
        <v/>
      </c>
      <c r="AF14" s="359"/>
      <c r="AG14" s="360"/>
      <c r="AH14" s="357"/>
      <c r="AI14" s="123" t="str">
        <f t="shared" si="8"/>
        <v/>
      </c>
      <c r="AJ14" s="358"/>
      <c r="AK14" s="123" t="str">
        <f t="shared" si="9"/>
        <v/>
      </c>
      <c r="AL14" s="359"/>
      <c r="AM14" s="360"/>
      <c r="AN14" s="357"/>
      <c r="AO14" s="123" t="str">
        <f t="shared" si="10"/>
        <v/>
      </c>
      <c r="AP14" s="358"/>
      <c r="AQ14" s="123" t="str">
        <f t="shared" si="11"/>
        <v/>
      </c>
      <c r="AR14" s="359"/>
      <c r="AS14" s="360"/>
      <c r="AT14" s="357"/>
      <c r="AU14" s="123" t="str">
        <f t="shared" si="12"/>
        <v/>
      </c>
      <c r="AV14" s="358"/>
      <c r="AW14" s="123" t="str">
        <f t="shared" si="13"/>
        <v/>
      </c>
      <c r="AX14" s="359"/>
      <c r="AY14" s="360"/>
      <c r="AZ14" s="5">
        <f t="shared" si="14"/>
        <v>1</v>
      </c>
      <c r="BA14" s="4">
        <f t="shared" si="15"/>
        <v>15</v>
      </c>
      <c r="BB14" s="6" t="str">
        <f t="shared" si="16"/>
        <v/>
      </c>
      <c r="BC14" s="4" t="str">
        <f t="shared" si="17"/>
        <v/>
      </c>
      <c r="BD14" s="6">
        <f t="shared" si="18"/>
        <v>1</v>
      </c>
      <c r="BE14" s="7">
        <f t="shared" si="19"/>
        <v>1</v>
      </c>
    </row>
    <row r="15" spans="1:57" ht="15.75" customHeight="1" x14ac:dyDescent="0.3">
      <c r="A15" s="282" t="s">
        <v>430</v>
      </c>
      <c r="B15" s="55" t="s">
        <v>215</v>
      </c>
      <c r="C15" s="362" t="s">
        <v>258</v>
      </c>
      <c r="D15" s="357"/>
      <c r="E15" s="123" t="str">
        <f t="shared" si="20"/>
        <v/>
      </c>
      <c r="F15" s="358"/>
      <c r="G15" s="123" t="str">
        <f t="shared" si="21"/>
        <v/>
      </c>
      <c r="H15" s="359"/>
      <c r="I15" s="360"/>
      <c r="J15" s="357">
        <v>1</v>
      </c>
      <c r="K15" s="123">
        <f t="shared" si="22"/>
        <v>15</v>
      </c>
      <c r="L15" s="358"/>
      <c r="M15" s="123" t="str">
        <f t="shared" si="23"/>
        <v/>
      </c>
      <c r="N15" s="359">
        <v>1</v>
      </c>
      <c r="O15" s="360" t="s">
        <v>18</v>
      </c>
      <c r="P15" s="357"/>
      <c r="Q15" s="123" t="str">
        <f t="shared" si="2"/>
        <v/>
      </c>
      <c r="R15" s="358"/>
      <c r="S15" s="123" t="str">
        <f t="shared" si="3"/>
        <v/>
      </c>
      <c r="T15" s="359"/>
      <c r="U15" s="360"/>
      <c r="V15" s="357"/>
      <c r="W15" s="123" t="str">
        <f t="shared" si="4"/>
        <v/>
      </c>
      <c r="X15" s="358"/>
      <c r="Y15" s="123" t="str">
        <f t="shared" si="5"/>
        <v/>
      </c>
      <c r="Z15" s="359"/>
      <c r="AA15" s="360"/>
      <c r="AB15" s="357"/>
      <c r="AC15" s="123" t="str">
        <f t="shared" si="6"/>
        <v/>
      </c>
      <c r="AD15" s="358"/>
      <c r="AE15" s="123" t="str">
        <f t="shared" si="7"/>
        <v/>
      </c>
      <c r="AF15" s="359"/>
      <c r="AG15" s="360"/>
      <c r="AH15" s="357"/>
      <c r="AI15" s="123" t="str">
        <f t="shared" si="8"/>
        <v/>
      </c>
      <c r="AJ15" s="358"/>
      <c r="AK15" s="123" t="str">
        <f t="shared" si="9"/>
        <v/>
      </c>
      <c r="AL15" s="359"/>
      <c r="AM15" s="360"/>
      <c r="AN15" s="357"/>
      <c r="AO15" s="123" t="str">
        <f t="shared" si="10"/>
        <v/>
      </c>
      <c r="AP15" s="358"/>
      <c r="AQ15" s="123" t="str">
        <f t="shared" si="11"/>
        <v/>
      </c>
      <c r="AR15" s="359"/>
      <c r="AS15" s="360"/>
      <c r="AT15" s="357"/>
      <c r="AU15" s="123" t="str">
        <f t="shared" si="12"/>
        <v/>
      </c>
      <c r="AV15" s="358"/>
      <c r="AW15" s="123" t="str">
        <f t="shared" si="13"/>
        <v/>
      </c>
      <c r="AX15" s="359"/>
      <c r="AY15" s="360"/>
      <c r="AZ15" s="5">
        <f t="shared" si="14"/>
        <v>1</v>
      </c>
      <c r="BA15" s="4">
        <f t="shared" si="15"/>
        <v>15</v>
      </c>
      <c r="BB15" s="6" t="str">
        <f t="shared" si="16"/>
        <v/>
      </c>
      <c r="BC15" s="4" t="str">
        <f t="shared" si="17"/>
        <v/>
      </c>
      <c r="BD15" s="6">
        <f t="shared" si="18"/>
        <v>1</v>
      </c>
      <c r="BE15" s="7">
        <f t="shared" si="19"/>
        <v>1</v>
      </c>
    </row>
    <row r="16" spans="1:57" ht="15.75" customHeight="1" x14ac:dyDescent="0.3">
      <c r="A16" s="282" t="s">
        <v>196</v>
      </c>
      <c r="B16" s="55" t="s">
        <v>215</v>
      </c>
      <c r="C16" s="283" t="s">
        <v>250</v>
      </c>
      <c r="D16" s="357"/>
      <c r="E16" s="123" t="str">
        <f t="shared" si="20"/>
        <v/>
      </c>
      <c r="F16" s="358"/>
      <c r="G16" s="123" t="str">
        <f t="shared" si="21"/>
        <v/>
      </c>
      <c r="H16" s="359"/>
      <c r="I16" s="360"/>
      <c r="J16" s="357"/>
      <c r="K16" s="123" t="str">
        <f t="shared" si="22"/>
        <v/>
      </c>
      <c r="L16" s="358"/>
      <c r="M16" s="123" t="str">
        <f t="shared" si="23"/>
        <v/>
      </c>
      <c r="N16" s="359"/>
      <c r="O16" s="360"/>
      <c r="P16" s="357"/>
      <c r="Q16" s="123" t="str">
        <f t="shared" si="2"/>
        <v/>
      </c>
      <c r="R16" s="358"/>
      <c r="S16" s="123" t="str">
        <f t="shared" si="3"/>
        <v/>
      </c>
      <c r="T16" s="359"/>
      <c r="U16" s="360"/>
      <c r="V16" s="357"/>
      <c r="W16" s="123" t="str">
        <f t="shared" si="4"/>
        <v/>
      </c>
      <c r="X16" s="358"/>
      <c r="Y16" s="123" t="str">
        <f t="shared" si="5"/>
        <v/>
      </c>
      <c r="Z16" s="359"/>
      <c r="AA16" s="360"/>
      <c r="AB16" s="357"/>
      <c r="AC16" s="123" t="str">
        <f t="shared" si="6"/>
        <v/>
      </c>
      <c r="AD16" s="358"/>
      <c r="AE16" s="123" t="str">
        <f t="shared" si="7"/>
        <v/>
      </c>
      <c r="AF16" s="359"/>
      <c r="AG16" s="360"/>
      <c r="AH16" s="357">
        <v>1</v>
      </c>
      <c r="AI16" s="123">
        <f t="shared" si="8"/>
        <v>15</v>
      </c>
      <c r="AJ16" s="358">
        <v>3</v>
      </c>
      <c r="AK16" s="123">
        <f t="shared" si="9"/>
        <v>45</v>
      </c>
      <c r="AL16" s="359">
        <v>3</v>
      </c>
      <c r="AM16" s="360" t="s">
        <v>355</v>
      </c>
      <c r="AN16" s="357"/>
      <c r="AO16" s="123" t="str">
        <f t="shared" si="10"/>
        <v/>
      </c>
      <c r="AP16" s="358"/>
      <c r="AQ16" s="123" t="str">
        <f t="shared" si="11"/>
        <v/>
      </c>
      <c r="AR16" s="359"/>
      <c r="AS16" s="360"/>
      <c r="AT16" s="357"/>
      <c r="AU16" s="123" t="str">
        <f t="shared" si="12"/>
        <v/>
      </c>
      <c r="AV16" s="358"/>
      <c r="AW16" s="123" t="str">
        <f t="shared" si="13"/>
        <v/>
      </c>
      <c r="AX16" s="359"/>
      <c r="AY16" s="360"/>
      <c r="AZ16" s="5">
        <f t="shared" si="14"/>
        <v>1</v>
      </c>
      <c r="BA16" s="4">
        <f t="shared" si="15"/>
        <v>15</v>
      </c>
      <c r="BB16" s="6">
        <f t="shared" si="16"/>
        <v>3</v>
      </c>
      <c r="BC16" s="4">
        <f t="shared" si="17"/>
        <v>45</v>
      </c>
      <c r="BD16" s="6">
        <f t="shared" si="18"/>
        <v>3</v>
      </c>
      <c r="BE16" s="7">
        <f t="shared" si="19"/>
        <v>4</v>
      </c>
    </row>
    <row r="17" spans="1:57" ht="15.75" customHeight="1" x14ac:dyDescent="0.3">
      <c r="A17" s="282" t="s">
        <v>197</v>
      </c>
      <c r="B17" s="55" t="s">
        <v>215</v>
      </c>
      <c r="C17" s="283" t="s">
        <v>198</v>
      </c>
      <c r="D17" s="357"/>
      <c r="E17" s="123" t="str">
        <f t="shared" si="20"/>
        <v/>
      </c>
      <c r="F17" s="358"/>
      <c r="G17" s="123" t="str">
        <f t="shared" si="21"/>
        <v/>
      </c>
      <c r="H17" s="359"/>
      <c r="I17" s="360"/>
      <c r="J17" s="357"/>
      <c r="K17" s="123" t="str">
        <f t="shared" si="22"/>
        <v/>
      </c>
      <c r="L17" s="358"/>
      <c r="M17" s="123" t="str">
        <f t="shared" si="23"/>
        <v/>
      </c>
      <c r="N17" s="359"/>
      <c r="O17" s="360"/>
      <c r="P17" s="357"/>
      <c r="Q17" s="123" t="str">
        <f t="shared" si="2"/>
        <v/>
      </c>
      <c r="R17" s="358"/>
      <c r="S17" s="123" t="str">
        <f t="shared" si="3"/>
        <v/>
      </c>
      <c r="T17" s="359"/>
      <c r="U17" s="360"/>
      <c r="V17" s="357"/>
      <c r="W17" s="123" t="str">
        <f t="shared" si="4"/>
        <v/>
      </c>
      <c r="X17" s="358"/>
      <c r="Y17" s="123" t="str">
        <f t="shared" si="5"/>
        <v/>
      </c>
      <c r="Z17" s="359"/>
      <c r="AA17" s="360"/>
      <c r="AB17" s="357"/>
      <c r="AC17" s="123" t="str">
        <f t="shared" si="6"/>
        <v/>
      </c>
      <c r="AD17" s="358"/>
      <c r="AE17" s="123" t="str">
        <f t="shared" si="7"/>
        <v/>
      </c>
      <c r="AF17" s="359"/>
      <c r="AG17" s="360"/>
      <c r="AH17" s="357"/>
      <c r="AI17" s="123" t="str">
        <f t="shared" si="8"/>
        <v/>
      </c>
      <c r="AJ17" s="358"/>
      <c r="AK17" s="123" t="str">
        <f t="shared" si="9"/>
        <v/>
      </c>
      <c r="AL17" s="359"/>
      <c r="AM17" s="360"/>
      <c r="AN17" s="357">
        <v>1</v>
      </c>
      <c r="AO17" s="123">
        <f t="shared" si="10"/>
        <v>15</v>
      </c>
      <c r="AP17" s="358">
        <v>5</v>
      </c>
      <c r="AQ17" s="123">
        <f t="shared" si="11"/>
        <v>75</v>
      </c>
      <c r="AR17" s="359">
        <v>6</v>
      </c>
      <c r="AS17" s="360" t="s">
        <v>355</v>
      </c>
      <c r="AT17" s="357"/>
      <c r="AU17" s="123" t="str">
        <f t="shared" si="12"/>
        <v/>
      </c>
      <c r="AV17" s="358"/>
      <c r="AW17" s="123" t="str">
        <f t="shared" si="13"/>
        <v/>
      </c>
      <c r="AX17" s="359"/>
      <c r="AY17" s="360"/>
      <c r="AZ17" s="5">
        <f t="shared" si="14"/>
        <v>1</v>
      </c>
      <c r="BA17" s="4">
        <f t="shared" si="15"/>
        <v>15</v>
      </c>
      <c r="BB17" s="6">
        <f t="shared" si="16"/>
        <v>5</v>
      </c>
      <c r="BC17" s="4">
        <f t="shared" si="17"/>
        <v>75</v>
      </c>
      <c r="BD17" s="6">
        <f t="shared" si="18"/>
        <v>6</v>
      </c>
      <c r="BE17" s="7">
        <f t="shared" si="19"/>
        <v>6</v>
      </c>
    </row>
    <row r="18" spans="1:57" ht="15.75" customHeight="1" x14ac:dyDescent="0.3">
      <c r="A18" s="282" t="s">
        <v>251</v>
      </c>
      <c r="B18" s="55" t="s">
        <v>215</v>
      </c>
      <c r="C18" s="283" t="s">
        <v>199</v>
      </c>
      <c r="D18" s="357"/>
      <c r="E18" s="123" t="str">
        <f t="shared" si="20"/>
        <v/>
      </c>
      <c r="F18" s="358"/>
      <c r="G18" s="123" t="str">
        <f t="shared" si="21"/>
        <v/>
      </c>
      <c r="H18" s="359"/>
      <c r="I18" s="360"/>
      <c r="J18" s="357"/>
      <c r="K18" s="123" t="str">
        <f t="shared" si="22"/>
        <v/>
      </c>
      <c r="L18" s="358"/>
      <c r="M18" s="123" t="str">
        <f t="shared" si="23"/>
        <v/>
      </c>
      <c r="N18" s="359"/>
      <c r="O18" s="360"/>
      <c r="P18" s="357"/>
      <c r="Q18" s="123" t="str">
        <f t="shared" si="2"/>
        <v/>
      </c>
      <c r="R18" s="358"/>
      <c r="S18" s="123" t="str">
        <f t="shared" si="3"/>
        <v/>
      </c>
      <c r="T18" s="359"/>
      <c r="U18" s="360"/>
      <c r="V18" s="357"/>
      <c r="W18" s="123" t="str">
        <f t="shared" si="4"/>
        <v/>
      </c>
      <c r="X18" s="358"/>
      <c r="Y18" s="123" t="str">
        <f t="shared" si="5"/>
        <v/>
      </c>
      <c r="Z18" s="359"/>
      <c r="AA18" s="360"/>
      <c r="AB18" s="357"/>
      <c r="AC18" s="123" t="str">
        <f t="shared" si="6"/>
        <v/>
      </c>
      <c r="AD18" s="358"/>
      <c r="AE18" s="123" t="str">
        <f t="shared" si="7"/>
        <v/>
      </c>
      <c r="AF18" s="359"/>
      <c r="AG18" s="360"/>
      <c r="AH18" s="357"/>
      <c r="AI18" s="123" t="str">
        <f t="shared" si="8"/>
        <v/>
      </c>
      <c r="AJ18" s="358"/>
      <c r="AK18" s="123" t="str">
        <f t="shared" si="9"/>
        <v/>
      </c>
      <c r="AL18" s="359"/>
      <c r="AM18" s="360"/>
      <c r="AN18" s="357"/>
      <c r="AO18" s="123" t="str">
        <f t="shared" si="10"/>
        <v/>
      </c>
      <c r="AP18" s="358"/>
      <c r="AQ18" s="123" t="str">
        <f t="shared" si="11"/>
        <v/>
      </c>
      <c r="AR18" s="359"/>
      <c r="AS18" s="360"/>
      <c r="AT18" s="357">
        <v>1</v>
      </c>
      <c r="AU18" s="123">
        <f t="shared" si="12"/>
        <v>15</v>
      </c>
      <c r="AV18" s="358">
        <v>2</v>
      </c>
      <c r="AW18" s="123">
        <f t="shared" si="13"/>
        <v>30</v>
      </c>
      <c r="AX18" s="359">
        <v>3</v>
      </c>
      <c r="AY18" s="360" t="s">
        <v>367</v>
      </c>
      <c r="AZ18" s="5">
        <f t="shared" si="14"/>
        <v>1</v>
      </c>
      <c r="BA18" s="4">
        <f t="shared" si="15"/>
        <v>15</v>
      </c>
      <c r="BB18" s="6">
        <f t="shared" si="16"/>
        <v>2</v>
      </c>
      <c r="BC18" s="4">
        <f t="shared" si="17"/>
        <v>30</v>
      </c>
      <c r="BD18" s="6">
        <f t="shared" si="18"/>
        <v>3</v>
      </c>
      <c r="BE18" s="7">
        <f t="shared" si="19"/>
        <v>3</v>
      </c>
    </row>
    <row r="19" spans="1:57" s="367" customFormat="1" ht="15.75" customHeight="1" x14ac:dyDescent="0.3">
      <c r="A19" s="282" t="s">
        <v>252</v>
      </c>
      <c r="B19" s="55" t="s">
        <v>215</v>
      </c>
      <c r="C19" s="361" t="s">
        <v>431</v>
      </c>
      <c r="D19" s="363"/>
      <c r="E19" s="193" t="str">
        <f t="shared" si="20"/>
        <v/>
      </c>
      <c r="F19" s="364"/>
      <c r="G19" s="193" t="str">
        <f t="shared" si="21"/>
        <v/>
      </c>
      <c r="H19" s="365"/>
      <c r="I19" s="366"/>
      <c r="J19" s="363"/>
      <c r="K19" s="193" t="str">
        <f t="shared" si="22"/>
        <v/>
      </c>
      <c r="L19" s="364"/>
      <c r="M19" s="193" t="str">
        <f t="shared" si="23"/>
        <v/>
      </c>
      <c r="N19" s="365"/>
      <c r="O19" s="366"/>
      <c r="P19" s="363"/>
      <c r="Q19" s="193" t="str">
        <f t="shared" si="2"/>
        <v/>
      </c>
      <c r="R19" s="358">
        <v>1</v>
      </c>
      <c r="S19" s="123">
        <f t="shared" si="3"/>
        <v>15</v>
      </c>
      <c r="T19" s="359">
        <v>1</v>
      </c>
      <c r="U19" s="360" t="s">
        <v>53</v>
      </c>
      <c r="V19" s="363"/>
      <c r="W19" s="193" t="str">
        <f t="shared" si="4"/>
        <v/>
      </c>
      <c r="X19" s="364"/>
      <c r="Y19" s="193" t="str">
        <f t="shared" si="5"/>
        <v/>
      </c>
      <c r="Z19" s="365"/>
      <c r="AA19" s="366"/>
      <c r="AB19" s="363"/>
      <c r="AC19" s="193" t="str">
        <f t="shared" si="6"/>
        <v/>
      </c>
      <c r="AD19" s="364"/>
      <c r="AE19" s="193" t="str">
        <f t="shared" si="7"/>
        <v/>
      </c>
      <c r="AF19" s="365"/>
      <c r="AG19" s="366"/>
      <c r="AH19" s="363"/>
      <c r="AI19" s="193" t="str">
        <f t="shared" si="8"/>
        <v/>
      </c>
      <c r="AJ19" s="364"/>
      <c r="AK19" s="193" t="str">
        <f t="shared" si="9"/>
        <v/>
      </c>
      <c r="AL19" s="365"/>
      <c r="AM19" s="366"/>
      <c r="AN19" s="363"/>
      <c r="AO19" s="193" t="str">
        <f t="shared" si="10"/>
        <v/>
      </c>
      <c r="AP19" s="364"/>
      <c r="AQ19" s="193" t="str">
        <f t="shared" si="11"/>
        <v/>
      </c>
      <c r="AR19" s="365"/>
      <c r="AS19" s="366"/>
      <c r="AT19" s="363"/>
      <c r="AU19" s="193" t="str">
        <f t="shared" si="12"/>
        <v/>
      </c>
      <c r="AV19" s="364"/>
      <c r="AW19" s="193" t="str">
        <f t="shared" si="13"/>
        <v/>
      </c>
      <c r="AX19" s="365"/>
      <c r="AY19" s="366"/>
      <c r="AZ19" s="194" t="str">
        <f t="shared" si="14"/>
        <v/>
      </c>
      <c r="BA19" s="195" t="str">
        <f t="shared" si="15"/>
        <v/>
      </c>
      <c r="BB19" s="196">
        <f t="shared" si="16"/>
        <v>1</v>
      </c>
      <c r="BC19" s="195">
        <f t="shared" si="17"/>
        <v>15</v>
      </c>
      <c r="BD19" s="196">
        <f t="shared" si="18"/>
        <v>1</v>
      </c>
      <c r="BE19" s="197">
        <f t="shared" si="19"/>
        <v>1</v>
      </c>
    </row>
    <row r="20" spans="1:57" ht="15.75" customHeight="1" x14ac:dyDescent="0.3">
      <c r="A20" s="282" t="s">
        <v>253</v>
      </c>
      <c r="B20" s="55" t="s">
        <v>215</v>
      </c>
      <c r="C20" s="368" t="s">
        <v>254</v>
      </c>
      <c r="D20" s="357"/>
      <c r="E20" s="123" t="str">
        <f t="shared" si="20"/>
        <v/>
      </c>
      <c r="F20" s="358"/>
      <c r="G20" s="123" t="str">
        <f t="shared" si="21"/>
        <v/>
      </c>
      <c r="H20" s="359"/>
      <c r="I20" s="360"/>
      <c r="J20" s="357"/>
      <c r="K20" s="123" t="str">
        <f t="shared" si="22"/>
        <v/>
      </c>
      <c r="L20" s="358"/>
      <c r="M20" s="123" t="str">
        <f t="shared" si="23"/>
        <v/>
      </c>
      <c r="N20" s="359"/>
      <c r="O20" s="360"/>
      <c r="P20" s="357"/>
      <c r="Q20" s="123" t="str">
        <f t="shared" si="2"/>
        <v/>
      </c>
      <c r="R20" s="358"/>
      <c r="S20" s="123" t="str">
        <f t="shared" si="3"/>
        <v/>
      </c>
      <c r="T20" s="359"/>
      <c r="U20" s="360"/>
      <c r="V20" s="357"/>
      <c r="W20" s="123" t="str">
        <f t="shared" si="4"/>
        <v/>
      </c>
      <c r="X20" s="358"/>
      <c r="Y20" s="123" t="str">
        <f t="shared" si="5"/>
        <v/>
      </c>
      <c r="Z20" s="359"/>
      <c r="AA20" s="360"/>
      <c r="AB20" s="357"/>
      <c r="AC20" s="123" t="str">
        <f t="shared" si="6"/>
        <v/>
      </c>
      <c r="AD20" s="358"/>
      <c r="AE20" s="123" t="str">
        <f t="shared" si="7"/>
        <v/>
      </c>
      <c r="AF20" s="359"/>
      <c r="AG20" s="360"/>
      <c r="AH20" s="357"/>
      <c r="AI20" s="123" t="str">
        <f t="shared" si="8"/>
        <v/>
      </c>
      <c r="AJ20" s="358"/>
      <c r="AK20" s="123" t="str">
        <f t="shared" si="9"/>
        <v/>
      </c>
      <c r="AL20" s="359"/>
      <c r="AM20" s="360"/>
      <c r="AN20" s="357"/>
      <c r="AO20" s="123" t="str">
        <f t="shared" si="10"/>
        <v/>
      </c>
      <c r="AP20" s="358"/>
      <c r="AQ20" s="123" t="str">
        <f t="shared" si="11"/>
        <v/>
      </c>
      <c r="AR20" s="359"/>
      <c r="AS20" s="360"/>
      <c r="AT20" s="357"/>
      <c r="AU20" s="123" t="str">
        <f t="shared" si="12"/>
        <v/>
      </c>
      <c r="AV20" s="358">
        <v>1</v>
      </c>
      <c r="AW20" s="123">
        <f t="shared" si="13"/>
        <v>15</v>
      </c>
      <c r="AX20" s="359">
        <v>1</v>
      </c>
      <c r="AY20" s="360" t="s">
        <v>52</v>
      </c>
      <c r="AZ20" s="5" t="str">
        <f t="shared" si="14"/>
        <v/>
      </c>
      <c r="BA20" s="4" t="str">
        <f t="shared" si="15"/>
        <v/>
      </c>
      <c r="BB20" s="6">
        <f t="shared" si="16"/>
        <v>1</v>
      </c>
      <c r="BC20" s="4">
        <f t="shared" si="17"/>
        <v>15</v>
      </c>
      <c r="BD20" s="6">
        <f t="shared" si="18"/>
        <v>1</v>
      </c>
      <c r="BE20" s="7">
        <f t="shared" si="19"/>
        <v>1</v>
      </c>
    </row>
    <row r="21" spans="1:57" ht="15.75" customHeight="1" x14ac:dyDescent="0.3">
      <c r="A21" s="282" t="s">
        <v>255</v>
      </c>
      <c r="B21" s="55" t="s">
        <v>215</v>
      </c>
      <c r="C21" s="361" t="s">
        <v>256</v>
      </c>
      <c r="D21" s="357"/>
      <c r="E21" s="123" t="str">
        <f t="shared" si="20"/>
        <v/>
      </c>
      <c r="F21" s="358"/>
      <c r="G21" s="123" t="str">
        <f t="shared" si="21"/>
        <v/>
      </c>
      <c r="H21" s="359"/>
      <c r="I21" s="360"/>
      <c r="J21" s="357">
        <v>1</v>
      </c>
      <c r="K21" s="123">
        <f t="shared" si="22"/>
        <v>15</v>
      </c>
      <c r="L21" s="358">
        <v>1</v>
      </c>
      <c r="M21" s="123">
        <f t="shared" si="23"/>
        <v>15</v>
      </c>
      <c r="N21" s="359">
        <v>1</v>
      </c>
      <c r="O21" s="360" t="s">
        <v>18</v>
      </c>
      <c r="P21" s="357"/>
      <c r="Q21" s="123" t="str">
        <f t="shared" si="2"/>
        <v/>
      </c>
      <c r="R21" s="358"/>
      <c r="S21" s="123" t="str">
        <f t="shared" si="3"/>
        <v/>
      </c>
      <c r="T21" s="359"/>
      <c r="U21" s="360"/>
      <c r="V21" s="357"/>
      <c r="W21" s="123" t="str">
        <f t="shared" si="4"/>
        <v/>
      </c>
      <c r="X21" s="358"/>
      <c r="Y21" s="123" t="str">
        <f t="shared" si="5"/>
        <v/>
      </c>
      <c r="Z21" s="359"/>
      <c r="AA21" s="360"/>
      <c r="AB21" s="357"/>
      <c r="AC21" s="123" t="str">
        <f t="shared" si="6"/>
        <v/>
      </c>
      <c r="AD21" s="358"/>
      <c r="AE21" s="123" t="str">
        <f t="shared" si="7"/>
        <v/>
      </c>
      <c r="AF21" s="359"/>
      <c r="AG21" s="360"/>
      <c r="AH21" s="357"/>
      <c r="AI21" s="123" t="str">
        <f t="shared" si="8"/>
        <v/>
      </c>
      <c r="AJ21" s="358"/>
      <c r="AK21" s="123" t="str">
        <f t="shared" si="9"/>
        <v/>
      </c>
      <c r="AL21" s="359"/>
      <c r="AM21" s="360"/>
      <c r="AN21" s="357"/>
      <c r="AO21" s="123" t="str">
        <f t="shared" si="10"/>
        <v/>
      </c>
      <c r="AP21" s="358"/>
      <c r="AQ21" s="123" t="str">
        <f t="shared" si="11"/>
        <v/>
      </c>
      <c r="AR21" s="359"/>
      <c r="AS21" s="360"/>
      <c r="AT21" s="357"/>
      <c r="AU21" s="123" t="str">
        <f t="shared" si="12"/>
        <v/>
      </c>
      <c r="AV21" s="358"/>
      <c r="AW21" s="123" t="str">
        <f t="shared" si="13"/>
        <v/>
      </c>
      <c r="AX21" s="359"/>
      <c r="AY21" s="360"/>
      <c r="AZ21" s="5">
        <f t="shared" si="14"/>
        <v>1</v>
      </c>
      <c r="BA21" s="4">
        <f t="shared" si="15"/>
        <v>15</v>
      </c>
      <c r="BB21" s="6">
        <f t="shared" si="16"/>
        <v>1</v>
      </c>
      <c r="BC21" s="4">
        <f t="shared" si="17"/>
        <v>15</v>
      </c>
      <c r="BD21" s="6">
        <f t="shared" si="18"/>
        <v>1</v>
      </c>
      <c r="BE21" s="7">
        <f t="shared" si="19"/>
        <v>2</v>
      </c>
    </row>
    <row r="22" spans="1:57" ht="15.75" customHeight="1" x14ac:dyDescent="0.3">
      <c r="A22" s="282" t="s">
        <v>282</v>
      </c>
      <c r="B22" s="55" t="s">
        <v>215</v>
      </c>
      <c r="C22" s="263" t="s">
        <v>283</v>
      </c>
      <c r="D22" s="357"/>
      <c r="E22" s="123" t="str">
        <f t="shared" ref="E22:E41" si="24">IF(D22*15=0,"",D22*15)</f>
        <v/>
      </c>
      <c r="F22" s="358"/>
      <c r="G22" s="123" t="str">
        <f t="shared" ref="G22:G41" si="25">IF(F22*15=0,"",F22*15)</f>
        <v/>
      </c>
      <c r="H22" s="359"/>
      <c r="I22" s="360"/>
      <c r="J22" s="357"/>
      <c r="K22" s="123" t="str">
        <f t="shared" ref="K22:K41" si="26">IF(J22*15=0,"",J22*15)</f>
        <v/>
      </c>
      <c r="L22" s="358"/>
      <c r="M22" s="123" t="str">
        <f t="shared" ref="M22:M41" si="27">IF(L22*15=0,"",L22*15)</f>
        <v/>
      </c>
      <c r="N22" s="359"/>
      <c r="O22" s="360"/>
      <c r="P22" s="357"/>
      <c r="Q22" s="123" t="str">
        <f t="shared" si="2"/>
        <v/>
      </c>
      <c r="R22" s="358"/>
      <c r="S22" s="123" t="str">
        <f t="shared" si="3"/>
        <v/>
      </c>
      <c r="T22" s="359"/>
      <c r="U22" s="360"/>
      <c r="V22" s="357">
        <v>1</v>
      </c>
      <c r="W22" s="123">
        <f t="shared" si="4"/>
        <v>15</v>
      </c>
      <c r="X22" s="358">
        <v>2</v>
      </c>
      <c r="Y22" s="123">
        <f t="shared" si="5"/>
        <v>30</v>
      </c>
      <c r="Z22" s="359">
        <v>2</v>
      </c>
      <c r="AA22" s="360" t="s">
        <v>355</v>
      </c>
      <c r="AB22" s="357"/>
      <c r="AC22" s="123" t="str">
        <f t="shared" si="6"/>
        <v/>
      </c>
      <c r="AD22" s="358"/>
      <c r="AE22" s="123" t="str">
        <f t="shared" si="7"/>
        <v/>
      </c>
      <c r="AF22" s="359"/>
      <c r="AG22" s="360"/>
      <c r="AH22" s="357"/>
      <c r="AI22" s="123" t="str">
        <f t="shared" si="8"/>
        <v/>
      </c>
      <c r="AJ22" s="358"/>
      <c r="AK22" s="123" t="str">
        <f t="shared" si="9"/>
        <v/>
      </c>
      <c r="AL22" s="359"/>
      <c r="AM22" s="360"/>
      <c r="AN22" s="357"/>
      <c r="AO22" s="123" t="str">
        <f t="shared" si="10"/>
        <v/>
      </c>
      <c r="AP22" s="358"/>
      <c r="AQ22" s="123" t="str">
        <f t="shared" si="11"/>
        <v/>
      </c>
      <c r="AR22" s="359"/>
      <c r="AS22" s="360"/>
      <c r="AT22" s="357"/>
      <c r="AU22" s="123" t="str">
        <f t="shared" si="12"/>
        <v/>
      </c>
      <c r="AV22" s="358"/>
      <c r="AW22" s="123" t="str">
        <f t="shared" si="13"/>
        <v/>
      </c>
      <c r="AX22" s="359"/>
      <c r="AY22" s="360"/>
      <c r="AZ22" s="5">
        <f t="shared" si="14"/>
        <v>1</v>
      </c>
      <c r="BA22" s="4">
        <f t="shared" si="15"/>
        <v>15</v>
      </c>
      <c r="BB22" s="6">
        <f t="shared" si="16"/>
        <v>2</v>
      </c>
      <c r="BC22" s="4">
        <f t="shared" si="17"/>
        <v>30</v>
      </c>
      <c r="BD22" s="6">
        <f t="shared" si="18"/>
        <v>2</v>
      </c>
      <c r="BE22" s="7">
        <f t="shared" si="19"/>
        <v>3</v>
      </c>
    </row>
    <row r="23" spans="1:57" ht="16.5" x14ac:dyDescent="0.3">
      <c r="A23" s="282" t="s">
        <v>284</v>
      </c>
      <c r="B23" s="55" t="s">
        <v>215</v>
      </c>
      <c r="C23" s="263" t="s">
        <v>285</v>
      </c>
      <c r="D23" s="357"/>
      <c r="E23" s="123" t="str">
        <f t="shared" si="24"/>
        <v/>
      </c>
      <c r="F23" s="358"/>
      <c r="G23" s="123" t="str">
        <f t="shared" si="25"/>
        <v/>
      </c>
      <c r="H23" s="359"/>
      <c r="I23" s="360"/>
      <c r="J23" s="357"/>
      <c r="K23" s="123" t="str">
        <f t="shared" si="26"/>
        <v/>
      </c>
      <c r="L23" s="358"/>
      <c r="M23" s="123" t="str">
        <f t="shared" si="27"/>
        <v/>
      </c>
      <c r="N23" s="359"/>
      <c r="O23" s="360"/>
      <c r="P23" s="357"/>
      <c r="Q23" s="123" t="str">
        <f t="shared" si="2"/>
        <v/>
      </c>
      <c r="R23" s="358"/>
      <c r="S23" s="123" t="str">
        <f t="shared" si="3"/>
        <v/>
      </c>
      <c r="T23" s="359"/>
      <c r="U23" s="360"/>
      <c r="V23" s="357"/>
      <c r="W23" s="123" t="str">
        <f t="shared" si="4"/>
        <v/>
      </c>
      <c r="X23" s="358"/>
      <c r="Y23" s="123" t="str">
        <f t="shared" si="5"/>
        <v/>
      </c>
      <c r="Z23" s="359"/>
      <c r="AA23" s="360"/>
      <c r="AB23" s="357">
        <v>1</v>
      </c>
      <c r="AC23" s="123">
        <f t="shared" si="6"/>
        <v>15</v>
      </c>
      <c r="AD23" s="358"/>
      <c r="AE23" s="123" t="str">
        <f t="shared" si="7"/>
        <v/>
      </c>
      <c r="AF23" s="359">
        <v>1</v>
      </c>
      <c r="AG23" s="360" t="s">
        <v>355</v>
      </c>
      <c r="AH23" s="357"/>
      <c r="AI23" s="123" t="str">
        <f t="shared" si="8"/>
        <v/>
      </c>
      <c r="AJ23" s="358"/>
      <c r="AK23" s="123" t="str">
        <f t="shared" si="9"/>
        <v/>
      </c>
      <c r="AL23" s="359"/>
      <c r="AM23" s="360"/>
      <c r="AN23" s="357"/>
      <c r="AO23" s="123" t="str">
        <f t="shared" si="10"/>
        <v/>
      </c>
      <c r="AP23" s="358"/>
      <c r="AQ23" s="123" t="str">
        <f t="shared" si="11"/>
        <v/>
      </c>
      <c r="AR23" s="359"/>
      <c r="AS23" s="360"/>
      <c r="AT23" s="357"/>
      <c r="AU23" s="123" t="str">
        <f t="shared" si="12"/>
        <v/>
      </c>
      <c r="AV23" s="358"/>
      <c r="AW23" s="123" t="str">
        <f t="shared" si="13"/>
        <v/>
      </c>
      <c r="AX23" s="359"/>
      <c r="AY23" s="360"/>
      <c r="AZ23" s="5">
        <f t="shared" si="14"/>
        <v>1</v>
      </c>
      <c r="BA23" s="4">
        <f t="shared" si="15"/>
        <v>15</v>
      </c>
      <c r="BB23" s="6" t="str">
        <f t="shared" si="16"/>
        <v/>
      </c>
      <c r="BC23" s="4" t="str">
        <f t="shared" si="17"/>
        <v/>
      </c>
      <c r="BD23" s="6">
        <f t="shared" si="18"/>
        <v>1</v>
      </c>
      <c r="BE23" s="7">
        <f t="shared" si="19"/>
        <v>1</v>
      </c>
    </row>
    <row r="24" spans="1:57" ht="16.5" x14ac:dyDescent="0.3">
      <c r="A24" s="282" t="s">
        <v>286</v>
      </c>
      <c r="B24" s="55" t="s">
        <v>215</v>
      </c>
      <c r="C24" s="263" t="s">
        <v>287</v>
      </c>
      <c r="D24" s="357"/>
      <c r="E24" s="123" t="str">
        <f t="shared" si="24"/>
        <v/>
      </c>
      <c r="F24" s="358"/>
      <c r="G24" s="123" t="str">
        <f t="shared" si="25"/>
        <v/>
      </c>
      <c r="H24" s="359"/>
      <c r="I24" s="360"/>
      <c r="J24" s="357"/>
      <c r="K24" s="123" t="str">
        <f t="shared" si="26"/>
        <v/>
      </c>
      <c r="L24" s="358"/>
      <c r="M24" s="123" t="str">
        <f t="shared" si="27"/>
        <v/>
      </c>
      <c r="N24" s="359"/>
      <c r="O24" s="360"/>
      <c r="P24" s="357"/>
      <c r="Q24" s="123" t="str">
        <f t="shared" si="2"/>
        <v/>
      </c>
      <c r="R24" s="358"/>
      <c r="S24" s="123" t="str">
        <f t="shared" si="3"/>
        <v/>
      </c>
      <c r="T24" s="359"/>
      <c r="U24" s="360"/>
      <c r="V24" s="357"/>
      <c r="W24" s="123" t="str">
        <f t="shared" si="4"/>
        <v/>
      </c>
      <c r="X24" s="358"/>
      <c r="Y24" s="123" t="str">
        <f t="shared" si="5"/>
        <v/>
      </c>
      <c r="Z24" s="359"/>
      <c r="AA24" s="360"/>
      <c r="AB24" s="357"/>
      <c r="AC24" s="123" t="str">
        <f t="shared" si="6"/>
        <v/>
      </c>
      <c r="AD24" s="358"/>
      <c r="AE24" s="123" t="str">
        <f t="shared" si="7"/>
        <v/>
      </c>
      <c r="AF24" s="359"/>
      <c r="AG24" s="360"/>
      <c r="AH24" s="357">
        <v>1</v>
      </c>
      <c r="AI24" s="123">
        <f t="shared" si="8"/>
        <v>15</v>
      </c>
      <c r="AJ24" s="358">
        <v>1</v>
      </c>
      <c r="AK24" s="123">
        <f t="shared" si="9"/>
        <v>15</v>
      </c>
      <c r="AL24" s="359">
        <v>1</v>
      </c>
      <c r="AM24" s="360" t="s">
        <v>355</v>
      </c>
      <c r="AN24" s="357"/>
      <c r="AO24" s="123" t="str">
        <f t="shared" si="10"/>
        <v/>
      </c>
      <c r="AP24" s="358"/>
      <c r="AQ24" s="123" t="str">
        <f t="shared" si="11"/>
        <v/>
      </c>
      <c r="AR24" s="359"/>
      <c r="AS24" s="360"/>
      <c r="AT24" s="357"/>
      <c r="AU24" s="123" t="str">
        <f t="shared" si="12"/>
        <v/>
      </c>
      <c r="AV24" s="358"/>
      <c r="AW24" s="123" t="str">
        <f t="shared" si="13"/>
        <v/>
      </c>
      <c r="AX24" s="359"/>
      <c r="AY24" s="360"/>
      <c r="AZ24" s="5">
        <f t="shared" si="14"/>
        <v>1</v>
      </c>
      <c r="BA24" s="4">
        <f t="shared" si="15"/>
        <v>15</v>
      </c>
      <c r="BB24" s="6">
        <f t="shared" si="16"/>
        <v>1</v>
      </c>
      <c r="BC24" s="4">
        <f t="shared" si="17"/>
        <v>15</v>
      </c>
      <c r="BD24" s="6">
        <f t="shared" si="18"/>
        <v>1</v>
      </c>
      <c r="BE24" s="7">
        <f t="shared" si="19"/>
        <v>2</v>
      </c>
    </row>
    <row r="25" spans="1:57" ht="15.75" customHeight="1" x14ac:dyDescent="0.3">
      <c r="A25" s="282" t="s">
        <v>288</v>
      </c>
      <c r="B25" s="55" t="s">
        <v>215</v>
      </c>
      <c r="C25" s="263" t="s">
        <v>289</v>
      </c>
      <c r="D25" s="357"/>
      <c r="E25" s="123" t="str">
        <f t="shared" si="24"/>
        <v/>
      </c>
      <c r="F25" s="358"/>
      <c r="G25" s="123" t="str">
        <f t="shared" si="25"/>
        <v/>
      </c>
      <c r="H25" s="359"/>
      <c r="I25" s="360"/>
      <c r="J25" s="357"/>
      <c r="K25" s="123" t="str">
        <f t="shared" si="26"/>
        <v/>
      </c>
      <c r="L25" s="358"/>
      <c r="M25" s="123" t="str">
        <f t="shared" si="27"/>
        <v/>
      </c>
      <c r="N25" s="359"/>
      <c r="O25" s="360"/>
      <c r="P25" s="357"/>
      <c r="Q25" s="123" t="str">
        <f t="shared" si="2"/>
        <v/>
      </c>
      <c r="R25" s="358"/>
      <c r="S25" s="123" t="str">
        <f t="shared" si="3"/>
        <v/>
      </c>
      <c r="T25" s="359"/>
      <c r="U25" s="360"/>
      <c r="V25" s="357"/>
      <c r="W25" s="123" t="str">
        <f t="shared" si="4"/>
        <v/>
      </c>
      <c r="X25" s="358"/>
      <c r="Y25" s="123" t="str">
        <f t="shared" si="5"/>
        <v/>
      </c>
      <c r="Z25" s="359"/>
      <c r="AA25" s="360"/>
      <c r="AB25" s="357"/>
      <c r="AC25" s="123" t="str">
        <f t="shared" si="6"/>
        <v/>
      </c>
      <c r="AD25" s="358"/>
      <c r="AE25" s="123" t="str">
        <f t="shared" si="7"/>
        <v/>
      </c>
      <c r="AF25" s="359"/>
      <c r="AG25" s="360"/>
      <c r="AH25" s="357"/>
      <c r="AI25" s="123" t="str">
        <f t="shared" si="8"/>
        <v/>
      </c>
      <c r="AJ25" s="358"/>
      <c r="AK25" s="123" t="str">
        <f t="shared" si="9"/>
        <v/>
      </c>
      <c r="AL25" s="359"/>
      <c r="AM25" s="360"/>
      <c r="AN25" s="357">
        <v>1</v>
      </c>
      <c r="AO25" s="123">
        <f t="shared" si="10"/>
        <v>15</v>
      </c>
      <c r="AP25" s="358">
        <v>1</v>
      </c>
      <c r="AQ25" s="123">
        <f t="shared" si="11"/>
        <v>15</v>
      </c>
      <c r="AR25" s="359">
        <v>1</v>
      </c>
      <c r="AS25" s="360" t="s">
        <v>355</v>
      </c>
      <c r="AT25" s="357"/>
      <c r="AU25" s="123" t="str">
        <f t="shared" si="12"/>
        <v/>
      </c>
      <c r="AV25" s="358"/>
      <c r="AW25" s="123" t="str">
        <f t="shared" si="13"/>
        <v/>
      </c>
      <c r="AX25" s="359"/>
      <c r="AY25" s="360"/>
      <c r="AZ25" s="5">
        <f t="shared" si="14"/>
        <v>1</v>
      </c>
      <c r="BA25" s="4">
        <f t="shared" si="15"/>
        <v>15</v>
      </c>
      <c r="BB25" s="6">
        <f t="shared" si="16"/>
        <v>1</v>
      </c>
      <c r="BC25" s="4">
        <f t="shared" si="17"/>
        <v>15</v>
      </c>
      <c r="BD25" s="6">
        <f t="shared" si="18"/>
        <v>1</v>
      </c>
      <c r="BE25" s="7">
        <f t="shared" si="19"/>
        <v>2</v>
      </c>
    </row>
    <row r="26" spans="1:57" ht="15.75" customHeight="1" x14ac:dyDescent="0.3">
      <c r="A26" s="282" t="s">
        <v>290</v>
      </c>
      <c r="B26" s="55" t="s">
        <v>215</v>
      </c>
      <c r="C26" s="263" t="s">
        <v>291</v>
      </c>
      <c r="D26" s="357"/>
      <c r="E26" s="123" t="str">
        <f t="shared" si="24"/>
        <v/>
      </c>
      <c r="F26" s="358"/>
      <c r="G26" s="123" t="str">
        <f t="shared" si="25"/>
        <v/>
      </c>
      <c r="H26" s="359"/>
      <c r="I26" s="360"/>
      <c r="J26" s="357"/>
      <c r="K26" s="123" t="str">
        <f t="shared" si="26"/>
        <v/>
      </c>
      <c r="L26" s="358"/>
      <c r="M26" s="123" t="str">
        <f t="shared" si="27"/>
        <v/>
      </c>
      <c r="N26" s="359"/>
      <c r="O26" s="360"/>
      <c r="P26" s="357"/>
      <c r="Q26" s="123" t="str">
        <f t="shared" si="2"/>
        <v/>
      </c>
      <c r="R26" s="358"/>
      <c r="S26" s="123" t="str">
        <f t="shared" si="3"/>
        <v/>
      </c>
      <c r="T26" s="359"/>
      <c r="U26" s="360"/>
      <c r="V26" s="357"/>
      <c r="W26" s="123" t="str">
        <f t="shared" si="4"/>
        <v/>
      </c>
      <c r="X26" s="358"/>
      <c r="Y26" s="123" t="str">
        <f t="shared" si="5"/>
        <v/>
      </c>
      <c r="Z26" s="359"/>
      <c r="AA26" s="360"/>
      <c r="AB26" s="357"/>
      <c r="AC26" s="123" t="str">
        <f t="shared" si="6"/>
        <v/>
      </c>
      <c r="AD26" s="358"/>
      <c r="AE26" s="123" t="str">
        <f t="shared" si="7"/>
        <v/>
      </c>
      <c r="AF26" s="359"/>
      <c r="AG26" s="360"/>
      <c r="AH26" s="357"/>
      <c r="AI26" s="123" t="str">
        <f t="shared" si="8"/>
        <v/>
      </c>
      <c r="AJ26" s="358"/>
      <c r="AK26" s="123" t="str">
        <f t="shared" si="9"/>
        <v/>
      </c>
      <c r="AL26" s="359"/>
      <c r="AM26" s="360"/>
      <c r="AN26" s="357"/>
      <c r="AO26" s="123" t="str">
        <f t="shared" si="10"/>
        <v/>
      </c>
      <c r="AP26" s="358"/>
      <c r="AQ26" s="123" t="str">
        <f t="shared" si="11"/>
        <v/>
      </c>
      <c r="AR26" s="359"/>
      <c r="AS26" s="360"/>
      <c r="AT26" s="357">
        <v>1</v>
      </c>
      <c r="AU26" s="123">
        <f t="shared" si="12"/>
        <v>15</v>
      </c>
      <c r="AV26" s="358">
        <v>2</v>
      </c>
      <c r="AW26" s="123">
        <f t="shared" si="13"/>
        <v>30</v>
      </c>
      <c r="AX26" s="359">
        <v>2</v>
      </c>
      <c r="AY26" s="360" t="s">
        <v>355</v>
      </c>
      <c r="AZ26" s="5">
        <f t="shared" si="14"/>
        <v>1</v>
      </c>
      <c r="BA26" s="4">
        <f t="shared" si="15"/>
        <v>15</v>
      </c>
      <c r="BB26" s="6">
        <f t="shared" si="16"/>
        <v>2</v>
      </c>
      <c r="BC26" s="4">
        <f t="shared" si="17"/>
        <v>30</v>
      </c>
      <c r="BD26" s="6">
        <f t="shared" si="18"/>
        <v>2</v>
      </c>
      <c r="BE26" s="7">
        <f t="shared" si="19"/>
        <v>3</v>
      </c>
    </row>
    <row r="27" spans="1:57" ht="15.75" customHeight="1" x14ac:dyDescent="0.3">
      <c r="A27" s="282" t="s">
        <v>292</v>
      </c>
      <c r="B27" s="55" t="s">
        <v>215</v>
      </c>
      <c r="C27" s="263" t="s">
        <v>293</v>
      </c>
      <c r="D27" s="357"/>
      <c r="E27" s="123" t="str">
        <f t="shared" si="24"/>
        <v/>
      </c>
      <c r="F27" s="358"/>
      <c r="G27" s="123" t="str">
        <f t="shared" si="25"/>
        <v/>
      </c>
      <c r="H27" s="359"/>
      <c r="I27" s="360"/>
      <c r="J27" s="357"/>
      <c r="K27" s="123" t="str">
        <f t="shared" si="26"/>
        <v/>
      </c>
      <c r="L27" s="358"/>
      <c r="M27" s="123" t="str">
        <f t="shared" si="27"/>
        <v/>
      </c>
      <c r="N27" s="359"/>
      <c r="O27" s="360"/>
      <c r="P27" s="357"/>
      <c r="Q27" s="123" t="str">
        <f t="shared" si="2"/>
        <v/>
      </c>
      <c r="R27" s="358"/>
      <c r="S27" s="123" t="str">
        <f t="shared" si="3"/>
        <v/>
      </c>
      <c r="T27" s="359"/>
      <c r="U27" s="360"/>
      <c r="V27" s="357"/>
      <c r="W27" s="123" t="str">
        <f t="shared" si="4"/>
        <v/>
      </c>
      <c r="X27" s="358"/>
      <c r="Y27" s="123" t="str">
        <f t="shared" si="5"/>
        <v/>
      </c>
      <c r="Z27" s="359"/>
      <c r="AA27" s="360"/>
      <c r="AB27" s="357">
        <v>1</v>
      </c>
      <c r="AC27" s="123">
        <f t="shared" si="6"/>
        <v>15</v>
      </c>
      <c r="AD27" s="358"/>
      <c r="AE27" s="123" t="str">
        <f t="shared" si="7"/>
        <v/>
      </c>
      <c r="AF27" s="359">
        <v>1</v>
      </c>
      <c r="AG27" s="360" t="s">
        <v>355</v>
      </c>
      <c r="AH27" s="357"/>
      <c r="AI27" s="123" t="str">
        <f t="shared" si="8"/>
        <v/>
      </c>
      <c r="AJ27" s="358"/>
      <c r="AK27" s="123" t="str">
        <f t="shared" si="9"/>
        <v/>
      </c>
      <c r="AL27" s="359"/>
      <c r="AM27" s="360"/>
      <c r="AN27" s="357"/>
      <c r="AO27" s="123" t="str">
        <f t="shared" si="10"/>
        <v/>
      </c>
      <c r="AP27" s="358"/>
      <c r="AQ27" s="123" t="str">
        <f t="shared" si="11"/>
        <v/>
      </c>
      <c r="AR27" s="359"/>
      <c r="AS27" s="360"/>
      <c r="AT27" s="357"/>
      <c r="AU27" s="123" t="str">
        <f t="shared" si="12"/>
        <v/>
      </c>
      <c r="AV27" s="358"/>
      <c r="AW27" s="123" t="str">
        <f t="shared" si="13"/>
        <v/>
      </c>
      <c r="AX27" s="359"/>
      <c r="AY27" s="360"/>
      <c r="AZ27" s="5">
        <f t="shared" si="14"/>
        <v>1</v>
      </c>
      <c r="BA27" s="4">
        <f t="shared" si="15"/>
        <v>15</v>
      </c>
      <c r="BB27" s="6" t="str">
        <f t="shared" si="16"/>
        <v/>
      </c>
      <c r="BC27" s="4" t="str">
        <f t="shared" si="17"/>
        <v/>
      </c>
      <c r="BD27" s="6">
        <f t="shared" si="18"/>
        <v>1</v>
      </c>
      <c r="BE27" s="7">
        <f t="shared" si="19"/>
        <v>1</v>
      </c>
    </row>
    <row r="28" spans="1:57" ht="16.5" x14ac:dyDescent="0.3">
      <c r="A28" s="282" t="s">
        <v>294</v>
      </c>
      <c r="B28" s="55" t="s">
        <v>215</v>
      </c>
      <c r="C28" s="263" t="s">
        <v>295</v>
      </c>
      <c r="D28" s="357"/>
      <c r="E28" s="123" t="str">
        <f t="shared" si="24"/>
        <v/>
      </c>
      <c r="F28" s="358"/>
      <c r="G28" s="123" t="str">
        <f t="shared" si="25"/>
        <v/>
      </c>
      <c r="H28" s="359"/>
      <c r="I28" s="360"/>
      <c r="J28" s="357"/>
      <c r="K28" s="123" t="str">
        <f t="shared" si="26"/>
        <v/>
      </c>
      <c r="L28" s="358"/>
      <c r="M28" s="123" t="str">
        <f t="shared" si="27"/>
        <v/>
      </c>
      <c r="N28" s="359"/>
      <c r="O28" s="360"/>
      <c r="P28" s="357"/>
      <c r="Q28" s="123" t="str">
        <f t="shared" si="2"/>
        <v/>
      </c>
      <c r="R28" s="358"/>
      <c r="S28" s="123" t="str">
        <f t="shared" si="3"/>
        <v/>
      </c>
      <c r="T28" s="359"/>
      <c r="U28" s="360"/>
      <c r="V28" s="357"/>
      <c r="W28" s="123" t="str">
        <f t="shared" si="4"/>
        <v/>
      </c>
      <c r="X28" s="358"/>
      <c r="Y28" s="123" t="str">
        <f t="shared" si="5"/>
        <v/>
      </c>
      <c r="Z28" s="359"/>
      <c r="AA28" s="360"/>
      <c r="AB28" s="357"/>
      <c r="AC28" s="123" t="str">
        <f t="shared" si="6"/>
        <v/>
      </c>
      <c r="AD28" s="358"/>
      <c r="AE28" s="123" t="str">
        <f t="shared" si="7"/>
        <v/>
      </c>
      <c r="AF28" s="359"/>
      <c r="AG28" s="360"/>
      <c r="AH28" s="357">
        <v>1</v>
      </c>
      <c r="AI28" s="123">
        <f t="shared" si="8"/>
        <v>15</v>
      </c>
      <c r="AJ28" s="358">
        <v>1</v>
      </c>
      <c r="AK28" s="123">
        <f t="shared" si="9"/>
        <v>15</v>
      </c>
      <c r="AL28" s="359">
        <v>1</v>
      </c>
      <c r="AM28" s="360" t="s">
        <v>355</v>
      </c>
      <c r="AN28" s="357"/>
      <c r="AO28" s="123" t="str">
        <f t="shared" si="10"/>
        <v/>
      </c>
      <c r="AP28" s="358"/>
      <c r="AQ28" s="123" t="str">
        <f t="shared" si="11"/>
        <v/>
      </c>
      <c r="AR28" s="359"/>
      <c r="AS28" s="360"/>
      <c r="AT28" s="357"/>
      <c r="AU28" s="123" t="str">
        <f t="shared" si="12"/>
        <v/>
      </c>
      <c r="AV28" s="358"/>
      <c r="AW28" s="123" t="str">
        <f t="shared" si="13"/>
        <v/>
      </c>
      <c r="AX28" s="359"/>
      <c r="AY28" s="360"/>
      <c r="AZ28" s="5">
        <f t="shared" si="14"/>
        <v>1</v>
      </c>
      <c r="BA28" s="4">
        <f t="shared" si="15"/>
        <v>15</v>
      </c>
      <c r="BB28" s="6">
        <f t="shared" si="16"/>
        <v>1</v>
      </c>
      <c r="BC28" s="4">
        <f t="shared" si="17"/>
        <v>15</v>
      </c>
      <c r="BD28" s="6">
        <f t="shared" si="18"/>
        <v>1</v>
      </c>
      <c r="BE28" s="7">
        <f t="shared" si="19"/>
        <v>2</v>
      </c>
    </row>
    <row r="29" spans="1:57" ht="16.5" x14ac:dyDescent="0.3">
      <c r="A29" s="282" t="s">
        <v>296</v>
      </c>
      <c r="B29" s="55" t="s">
        <v>215</v>
      </c>
      <c r="C29" s="263" t="s">
        <v>297</v>
      </c>
      <c r="D29" s="357"/>
      <c r="E29" s="123" t="str">
        <f t="shared" si="24"/>
        <v/>
      </c>
      <c r="F29" s="358"/>
      <c r="G29" s="123" t="str">
        <f t="shared" si="25"/>
        <v/>
      </c>
      <c r="H29" s="359"/>
      <c r="I29" s="360"/>
      <c r="J29" s="357"/>
      <c r="K29" s="123" t="str">
        <f t="shared" si="26"/>
        <v/>
      </c>
      <c r="L29" s="358"/>
      <c r="M29" s="123" t="str">
        <f t="shared" si="27"/>
        <v/>
      </c>
      <c r="N29" s="359"/>
      <c r="O29" s="360"/>
      <c r="P29" s="357"/>
      <c r="Q29" s="123" t="str">
        <f t="shared" si="2"/>
        <v/>
      </c>
      <c r="R29" s="358"/>
      <c r="S29" s="123" t="str">
        <f t="shared" si="3"/>
        <v/>
      </c>
      <c r="T29" s="359"/>
      <c r="U29" s="360"/>
      <c r="V29" s="357"/>
      <c r="W29" s="123" t="str">
        <f t="shared" si="4"/>
        <v/>
      </c>
      <c r="X29" s="358"/>
      <c r="Y29" s="123" t="str">
        <f t="shared" si="5"/>
        <v/>
      </c>
      <c r="Z29" s="359"/>
      <c r="AA29" s="360"/>
      <c r="AB29" s="357"/>
      <c r="AC29" s="123" t="str">
        <f t="shared" si="6"/>
        <v/>
      </c>
      <c r="AD29" s="358"/>
      <c r="AE29" s="123" t="str">
        <f t="shared" si="7"/>
        <v/>
      </c>
      <c r="AF29" s="359"/>
      <c r="AG29" s="360"/>
      <c r="AH29" s="357"/>
      <c r="AI29" s="123" t="str">
        <f t="shared" si="8"/>
        <v/>
      </c>
      <c r="AJ29" s="358"/>
      <c r="AK29" s="123" t="str">
        <f t="shared" si="9"/>
        <v/>
      </c>
      <c r="AL29" s="359"/>
      <c r="AM29" s="360"/>
      <c r="AN29" s="357">
        <v>1</v>
      </c>
      <c r="AO29" s="123">
        <f t="shared" si="10"/>
        <v>15</v>
      </c>
      <c r="AP29" s="358">
        <v>1</v>
      </c>
      <c r="AQ29" s="123">
        <f t="shared" si="11"/>
        <v>15</v>
      </c>
      <c r="AR29" s="359">
        <v>1</v>
      </c>
      <c r="AS29" s="360" t="s">
        <v>355</v>
      </c>
      <c r="AT29" s="357"/>
      <c r="AU29" s="123" t="str">
        <f t="shared" si="12"/>
        <v/>
      </c>
      <c r="AV29" s="358"/>
      <c r="AW29" s="123" t="str">
        <f t="shared" si="13"/>
        <v/>
      </c>
      <c r="AX29" s="359"/>
      <c r="AY29" s="360"/>
      <c r="AZ29" s="5">
        <f t="shared" si="14"/>
        <v>1</v>
      </c>
      <c r="BA29" s="4">
        <f t="shared" si="15"/>
        <v>15</v>
      </c>
      <c r="BB29" s="6">
        <f t="shared" si="16"/>
        <v>1</v>
      </c>
      <c r="BC29" s="4">
        <f t="shared" si="17"/>
        <v>15</v>
      </c>
      <c r="BD29" s="6">
        <f t="shared" si="18"/>
        <v>1</v>
      </c>
      <c r="BE29" s="7">
        <f t="shared" si="19"/>
        <v>2</v>
      </c>
    </row>
    <row r="30" spans="1:57" ht="15.75" customHeight="1" x14ac:dyDescent="0.3">
      <c r="A30" s="282" t="s">
        <v>298</v>
      </c>
      <c r="B30" s="55" t="s">
        <v>215</v>
      </c>
      <c r="C30" s="263" t="s">
        <v>299</v>
      </c>
      <c r="D30" s="357"/>
      <c r="E30" s="123" t="str">
        <f t="shared" si="24"/>
        <v/>
      </c>
      <c r="F30" s="358"/>
      <c r="G30" s="123" t="str">
        <f t="shared" si="25"/>
        <v/>
      </c>
      <c r="H30" s="359"/>
      <c r="I30" s="360"/>
      <c r="J30" s="357"/>
      <c r="K30" s="123" t="str">
        <f t="shared" si="26"/>
        <v/>
      </c>
      <c r="L30" s="358"/>
      <c r="M30" s="123" t="str">
        <f t="shared" si="27"/>
        <v/>
      </c>
      <c r="N30" s="359"/>
      <c r="O30" s="360"/>
      <c r="P30" s="357"/>
      <c r="Q30" s="123" t="str">
        <f t="shared" si="2"/>
        <v/>
      </c>
      <c r="R30" s="358"/>
      <c r="S30" s="123" t="str">
        <f t="shared" si="3"/>
        <v/>
      </c>
      <c r="T30" s="359"/>
      <c r="U30" s="360"/>
      <c r="V30" s="357"/>
      <c r="W30" s="123" t="str">
        <f t="shared" si="4"/>
        <v/>
      </c>
      <c r="X30" s="358"/>
      <c r="Y30" s="123" t="str">
        <f t="shared" si="5"/>
        <v/>
      </c>
      <c r="Z30" s="359"/>
      <c r="AA30" s="360"/>
      <c r="AB30" s="357"/>
      <c r="AC30" s="123" t="str">
        <f t="shared" si="6"/>
        <v/>
      </c>
      <c r="AD30" s="358"/>
      <c r="AE30" s="123" t="str">
        <f t="shared" si="7"/>
        <v/>
      </c>
      <c r="AF30" s="359"/>
      <c r="AG30" s="360"/>
      <c r="AH30" s="357"/>
      <c r="AI30" s="123" t="str">
        <f t="shared" si="8"/>
        <v/>
      </c>
      <c r="AJ30" s="358"/>
      <c r="AK30" s="123" t="str">
        <f t="shared" si="9"/>
        <v/>
      </c>
      <c r="AL30" s="359"/>
      <c r="AM30" s="360"/>
      <c r="AN30" s="357"/>
      <c r="AO30" s="123" t="str">
        <f t="shared" si="10"/>
        <v/>
      </c>
      <c r="AP30" s="358"/>
      <c r="AQ30" s="123" t="str">
        <f t="shared" si="11"/>
        <v/>
      </c>
      <c r="AR30" s="359"/>
      <c r="AS30" s="360"/>
      <c r="AT30" s="357">
        <v>1</v>
      </c>
      <c r="AU30" s="123">
        <f t="shared" si="12"/>
        <v>15</v>
      </c>
      <c r="AV30" s="358">
        <v>2</v>
      </c>
      <c r="AW30" s="123">
        <f t="shared" si="13"/>
        <v>30</v>
      </c>
      <c r="AX30" s="359">
        <v>2</v>
      </c>
      <c r="AY30" s="360" t="s">
        <v>355</v>
      </c>
      <c r="AZ30" s="5">
        <f t="shared" si="14"/>
        <v>1</v>
      </c>
      <c r="BA30" s="4">
        <f t="shared" si="15"/>
        <v>15</v>
      </c>
      <c r="BB30" s="6">
        <f t="shared" si="16"/>
        <v>2</v>
      </c>
      <c r="BC30" s="4">
        <f t="shared" si="17"/>
        <v>30</v>
      </c>
      <c r="BD30" s="6">
        <f t="shared" si="18"/>
        <v>2</v>
      </c>
      <c r="BE30" s="7">
        <f t="shared" si="19"/>
        <v>3</v>
      </c>
    </row>
    <row r="31" spans="1:57" ht="15.75" customHeight="1" x14ac:dyDescent="0.3">
      <c r="A31" s="226" t="s">
        <v>436</v>
      </c>
      <c r="B31" s="55" t="s">
        <v>215</v>
      </c>
      <c r="C31" s="262" t="s">
        <v>366</v>
      </c>
      <c r="D31" s="357"/>
      <c r="E31" s="123" t="str">
        <f t="shared" si="24"/>
        <v/>
      </c>
      <c r="F31" s="358"/>
      <c r="G31" s="123" t="str">
        <f t="shared" si="25"/>
        <v/>
      </c>
      <c r="H31" s="359"/>
      <c r="I31" s="360"/>
      <c r="J31" s="357"/>
      <c r="K31" s="123" t="str">
        <f t="shared" si="26"/>
        <v/>
      </c>
      <c r="L31" s="358"/>
      <c r="M31" s="123" t="str">
        <f t="shared" si="27"/>
        <v/>
      </c>
      <c r="N31" s="359"/>
      <c r="O31" s="360"/>
      <c r="P31" s="357"/>
      <c r="Q31" s="123" t="str">
        <f t="shared" si="2"/>
        <v/>
      </c>
      <c r="R31" s="358"/>
      <c r="S31" s="123" t="str">
        <f t="shared" si="3"/>
        <v/>
      </c>
      <c r="T31" s="359"/>
      <c r="U31" s="360"/>
      <c r="V31" s="357"/>
      <c r="W31" s="123" t="str">
        <f t="shared" si="4"/>
        <v/>
      </c>
      <c r="X31" s="358"/>
      <c r="Y31" s="123" t="str">
        <f t="shared" si="5"/>
        <v/>
      </c>
      <c r="Z31" s="359"/>
      <c r="AA31" s="360"/>
      <c r="AB31" s="357"/>
      <c r="AC31" s="123" t="str">
        <f t="shared" si="6"/>
        <v/>
      </c>
      <c r="AD31" s="358"/>
      <c r="AE31" s="123" t="str">
        <f t="shared" si="7"/>
        <v/>
      </c>
      <c r="AF31" s="359"/>
      <c r="AG31" s="360"/>
      <c r="AH31" s="357"/>
      <c r="AI31" s="123" t="str">
        <f t="shared" si="8"/>
        <v/>
      </c>
      <c r="AJ31" s="358"/>
      <c r="AK31" s="123" t="str">
        <f t="shared" si="9"/>
        <v/>
      </c>
      <c r="AL31" s="359"/>
      <c r="AM31" s="360"/>
      <c r="AN31" s="357"/>
      <c r="AO31" s="123" t="str">
        <f t="shared" si="10"/>
        <v/>
      </c>
      <c r="AP31" s="358">
        <v>1</v>
      </c>
      <c r="AQ31" s="123">
        <f t="shared" si="11"/>
        <v>15</v>
      </c>
      <c r="AR31" s="359">
        <v>1</v>
      </c>
      <c r="AS31" s="360" t="s">
        <v>52</v>
      </c>
      <c r="AT31" s="357"/>
      <c r="AU31" s="123" t="str">
        <f t="shared" si="12"/>
        <v/>
      </c>
      <c r="AV31" s="358"/>
      <c r="AW31" s="123" t="str">
        <f t="shared" si="13"/>
        <v/>
      </c>
      <c r="AX31" s="359"/>
      <c r="AY31" s="360"/>
      <c r="AZ31" s="5" t="str">
        <f t="shared" si="14"/>
        <v/>
      </c>
      <c r="BA31" s="4" t="str">
        <f t="shared" si="15"/>
        <v/>
      </c>
      <c r="BB31" s="6">
        <f t="shared" si="16"/>
        <v>1</v>
      </c>
      <c r="BC31" s="4">
        <f t="shared" si="17"/>
        <v>15</v>
      </c>
      <c r="BD31" s="6">
        <f t="shared" si="18"/>
        <v>1</v>
      </c>
      <c r="BE31" s="7">
        <f t="shared" si="19"/>
        <v>1</v>
      </c>
    </row>
    <row r="32" spans="1:57" ht="15.75" customHeight="1" x14ac:dyDescent="0.3">
      <c r="A32" s="226" t="s">
        <v>444</v>
      </c>
      <c r="B32" s="55" t="s">
        <v>215</v>
      </c>
      <c r="C32" s="262" t="s">
        <v>373</v>
      </c>
      <c r="D32" s="357"/>
      <c r="E32" s="123" t="str">
        <f t="shared" si="24"/>
        <v/>
      </c>
      <c r="F32" s="358"/>
      <c r="G32" s="123" t="str">
        <f t="shared" si="25"/>
        <v/>
      </c>
      <c r="H32" s="359"/>
      <c r="I32" s="360"/>
      <c r="J32" s="357">
        <v>1</v>
      </c>
      <c r="K32" s="123">
        <f t="shared" si="26"/>
        <v>15</v>
      </c>
      <c r="L32" s="358"/>
      <c r="M32" s="123" t="str">
        <f t="shared" si="27"/>
        <v/>
      </c>
      <c r="N32" s="359">
        <v>1</v>
      </c>
      <c r="O32" s="360" t="s">
        <v>53</v>
      </c>
      <c r="P32" s="357"/>
      <c r="Q32" s="123" t="str">
        <f t="shared" si="2"/>
        <v/>
      </c>
      <c r="R32" s="358"/>
      <c r="S32" s="123" t="str">
        <f t="shared" si="3"/>
        <v/>
      </c>
      <c r="T32" s="359"/>
      <c r="U32" s="360"/>
      <c r="V32" s="357"/>
      <c r="W32" s="123" t="str">
        <f t="shared" si="4"/>
        <v/>
      </c>
      <c r="X32" s="358"/>
      <c r="Y32" s="123" t="str">
        <f t="shared" si="5"/>
        <v/>
      </c>
      <c r="Z32" s="359"/>
      <c r="AA32" s="360"/>
      <c r="AB32" s="357"/>
      <c r="AC32" s="123" t="str">
        <f t="shared" si="6"/>
        <v/>
      </c>
      <c r="AD32" s="358"/>
      <c r="AE32" s="123" t="str">
        <f t="shared" si="7"/>
        <v/>
      </c>
      <c r="AF32" s="359"/>
      <c r="AG32" s="360"/>
      <c r="AH32" s="357"/>
      <c r="AI32" s="123" t="str">
        <f t="shared" si="8"/>
        <v/>
      </c>
      <c r="AJ32" s="358"/>
      <c r="AK32" s="123" t="str">
        <f t="shared" si="9"/>
        <v/>
      </c>
      <c r="AL32" s="359"/>
      <c r="AM32" s="360"/>
      <c r="AN32" s="357"/>
      <c r="AO32" s="123" t="str">
        <f t="shared" si="10"/>
        <v/>
      </c>
      <c r="AP32" s="358"/>
      <c r="AQ32" s="123" t="str">
        <f t="shared" si="11"/>
        <v/>
      </c>
      <c r="AR32" s="359"/>
      <c r="AS32" s="360"/>
      <c r="AT32" s="357"/>
      <c r="AU32" s="123" t="str">
        <f t="shared" si="12"/>
        <v/>
      </c>
      <c r="AV32" s="358"/>
      <c r="AW32" s="123" t="str">
        <f t="shared" si="13"/>
        <v/>
      </c>
      <c r="AX32" s="359"/>
      <c r="AY32" s="360"/>
      <c r="AZ32" s="5">
        <f t="shared" si="14"/>
        <v>1</v>
      </c>
      <c r="BA32" s="4">
        <f t="shared" si="15"/>
        <v>15</v>
      </c>
      <c r="BB32" s="6" t="str">
        <f t="shared" si="16"/>
        <v/>
      </c>
      <c r="BC32" s="4" t="str">
        <f t="shared" si="17"/>
        <v/>
      </c>
      <c r="BD32" s="6">
        <f t="shared" si="18"/>
        <v>1</v>
      </c>
      <c r="BE32" s="7">
        <f t="shared" si="19"/>
        <v>1</v>
      </c>
    </row>
    <row r="33" spans="1:57" ht="15.75" customHeight="1" x14ac:dyDescent="0.3">
      <c r="A33" s="226" t="s">
        <v>433</v>
      </c>
      <c r="B33" s="55" t="s">
        <v>215</v>
      </c>
      <c r="C33" s="262" t="s">
        <v>437</v>
      </c>
      <c r="D33" s="357"/>
      <c r="E33" s="123" t="str">
        <f t="shared" si="24"/>
        <v/>
      </c>
      <c r="F33" s="358"/>
      <c r="G33" s="123" t="str">
        <f t="shared" si="25"/>
        <v/>
      </c>
      <c r="H33" s="359"/>
      <c r="I33" s="360"/>
      <c r="J33" s="357"/>
      <c r="K33" s="123" t="str">
        <f t="shared" si="26"/>
        <v/>
      </c>
      <c r="L33" s="358"/>
      <c r="M33" s="123" t="str">
        <f t="shared" si="27"/>
        <v/>
      </c>
      <c r="N33" s="359"/>
      <c r="O33" s="360"/>
      <c r="P33" s="357"/>
      <c r="Q33" s="123" t="str">
        <f t="shared" si="2"/>
        <v/>
      </c>
      <c r="R33" s="358">
        <v>1</v>
      </c>
      <c r="S33" s="123">
        <f t="shared" si="3"/>
        <v>15</v>
      </c>
      <c r="T33" s="359">
        <v>1</v>
      </c>
      <c r="U33" s="360" t="s">
        <v>52</v>
      </c>
      <c r="V33" s="357"/>
      <c r="W33" s="123" t="str">
        <f t="shared" si="4"/>
        <v/>
      </c>
      <c r="X33" s="358"/>
      <c r="Y33" s="123" t="str">
        <f t="shared" si="5"/>
        <v/>
      </c>
      <c r="Z33" s="359"/>
      <c r="AA33" s="360"/>
      <c r="AB33" s="357"/>
      <c r="AC33" s="123" t="str">
        <f t="shared" si="6"/>
        <v/>
      </c>
      <c r="AD33" s="358"/>
      <c r="AE33" s="123" t="str">
        <f t="shared" si="7"/>
        <v/>
      </c>
      <c r="AF33" s="359"/>
      <c r="AG33" s="360"/>
      <c r="AH33" s="357"/>
      <c r="AI33" s="123" t="str">
        <f t="shared" si="8"/>
        <v/>
      </c>
      <c r="AJ33" s="358"/>
      <c r="AK33" s="123" t="str">
        <f t="shared" si="9"/>
        <v/>
      </c>
      <c r="AL33" s="359"/>
      <c r="AM33" s="360"/>
      <c r="AN33" s="357"/>
      <c r="AO33" s="123" t="str">
        <f t="shared" si="10"/>
        <v/>
      </c>
      <c r="AP33" s="358"/>
      <c r="AQ33" s="123" t="str">
        <f t="shared" si="11"/>
        <v/>
      </c>
      <c r="AR33" s="359"/>
      <c r="AS33" s="360"/>
      <c r="AT33" s="357"/>
      <c r="AU33" s="123" t="str">
        <f t="shared" si="12"/>
        <v/>
      </c>
      <c r="AV33" s="408"/>
      <c r="AW33" s="190" t="str">
        <f t="shared" si="13"/>
        <v/>
      </c>
      <c r="AX33" s="409"/>
      <c r="AY33" s="410"/>
      <c r="AZ33" s="5" t="str">
        <f t="shared" si="14"/>
        <v/>
      </c>
      <c r="BA33" s="4" t="str">
        <f t="shared" si="15"/>
        <v/>
      </c>
      <c r="BB33" s="6">
        <f t="shared" si="16"/>
        <v>1</v>
      </c>
      <c r="BC33" s="4">
        <f t="shared" si="17"/>
        <v>15</v>
      </c>
      <c r="BD33" s="6">
        <f t="shared" si="18"/>
        <v>1</v>
      </c>
      <c r="BE33" s="7">
        <f t="shared" si="19"/>
        <v>1</v>
      </c>
    </row>
    <row r="34" spans="1:57" ht="15.75" customHeight="1" x14ac:dyDescent="0.3">
      <c r="A34" s="226" t="s">
        <v>434</v>
      </c>
      <c r="B34" s="55" t="s">
        <v>215</v>
      </c>
      <c r="C34" s="262" t="s">
        <v>377</v>
      </c>
      <c r="D34" s="357"/>
      <c r="E34" s="123" t="str">
        <f t="shared" si="24"/>
        <v/>
      </c>
      <c r="F34" s="358"/>
      <c r="G34" s="123" t="str">
        <f t="shared" si="25"/>
        <v/>
      </c>
      <c r="H34" s="359"/>
      <c r="I34" s="360"/>
      <c r="J34" s="357"/>
      <c r="K34" s="123" t="str">
        <f t="shared" si="26"/>
        <v/>
      </c>
      <c r="L34" s="358"/>
      <c r="M34" s="123" t="str">
        <f t="shared" si="27"/>
        <v/>
      </c>
      <c r="N34" s="359"/>
      <c r="O34" s="360"/>
      <c r="P34" s="357"/>
      <c r="Q34" s="123" t="str">
        <f t="shared" si="2"/>
        <v/>
      </c>
      <c r="R34" s="358"/>
      <c r="S34" s="123" t="str">
        <f t="shared" si="3"/>
        <v/>
      </c>
      <c r="T34" s="359"/>
      <c r="U34" s="360"/>
      <c r="V34" s="357"/>
      <c r="W34" s="123" t="str">
        <f t="shared" si="4"/>
        <v/>
      </c>
      <c r="X34" s="358"/>
      <c r="Y34" s="123" t="str">
        <f t="shared" si="5"/>
        <v/>
      </c>
      <c r="Z34" s="359"/>
      <c r="AA34" s="360"/>
      <c r="AB34" s="357"/>
      <c r="AC34" s="123" t="str">
        <f t="shared" si="6"/>
        <v/>
      </c>
      <c r="AD34" s="358"/>
      <c r="AE34" s="123" t="str">
        <f t="shared" si="7"/>
        <v/>
      </c>
      <c r="AF34" s="359"/>
      <c r="AG34" s="360"/>
      <c r="AH34" s="357"/>
      <c r="AI34" s="123" t="str">
        <f t="shared" si="8"/>
        <v/>
      </c>
      <c r="AJ34" s="358"/>
      <c r="AK34" s="123" t="str">
        <f t="shared" si="9"/>
        <v/>
      </c>
      <c r="AL34" s="359"/>
      <c r="AM34" s="360"/>
      <c r="AN34" s="357"/>
      <c r="AO34" s="123" t="str">
        <f t="shared" si="10"/>
        <v/>
      </c>
      <c r="AP34" s="358"/>
      <c r="AQ34" s="123" t="str">
        <f t="shared" si="11"/>
        <v/>
      </c>
      <c r="AR34" s="359"/>
      <c r="AS34" s="360"/>
      <c r="AT34" s="357"/>
      <c r="AU34" s="123" t="str">
        <f t="shared" si="12"/>
        <v/>
      </c>
      <c r="AV34" s="358">
        <v>1</v>
      </c>
      <c r="AW34" s="123">
        <f t="shared" si="13"/>
        <v>15</v>
      </c>
      <c r="AX34" s="359">
        <v>2</v>
      </c>
      <c r="AY34" s="360" t="s">
        <v>53</v>
      </c>
      <c r="AZ34" s="5" t="str">
        <f t="shared" si="14"/>
        <v/>
      </c>
      <c r="BA34" s="4" t="str">
        <f t="shared" si="15"/>
        <v/>
      </c>
      <c r="BB34" s="6">
        <f t="shared" si="16"/>
        <v>1</v>
      </c>
      <c r="BC34" s="4">
        <f t="shared" si="17"/>
        <v>15</v>
      </c>
      <c r="BD34" s="6">
        <f t="shared" si="18"/>
        <v>2</v>
      </c>
      <c r="BE34" s="7">
        <f t="shared" si="19"/>
        <v>1</v>
      </c>
    </row>
    <row r="35" spans="1:57" s="224" customFormat="1" ht="15.75" customHeight="1" x14ac:dyDescent="0.25">
      <c r="A35" s="226" t="s">
        <v>421</v>
      </c>
      <c r="B35" s="55" t="s">
        <v>17</v>
      </c>
      <c r="C35" s="262" t="s">
        <v>106</v>
      </c>
      <c r="D35" s="231"/>
      <c r="E35" s="4" t="str">
        <f t="shared" si="24"/>
        <v/>
      </c>
      <c r="F35" s="231"/>
      <c r="G35" s="4" t="str">
        <f t="shared" si="25"/>
        <v/>
      </c>
      <c r="H35" s="231"/>
      <c r="I35" s="235"/>
      <c r="J35" s="231"/>
      <c r="K35" s="4" t="str">
        <f t="shared" si="26"/>
        <v/>
      </c>
      <c r="L35" s="231"/>
      <c r="M35" s="4" t="str">
        <f t="shared" si="27"/>
        <v/>
      </c>
      <c r="N35" s="231"/>
      <c r="O35" s="235"/>
      <c r="P35" s="231"/>
      <c r="Q35" s="4" t="str">
        <f t="shared" si="2"/>
        <v/>
      </c>
      <c r="R35" s="231">
        <v>1</v>
      </c>
      <c r="S35" s="4">
        <f t="shared" si="3"/>
        <v>15</v>
      </c>
      <c r="T35" s="231">
        <v>2</v>
      </c>
      <c r="U35" s="235" t="s">
        <v>52</v>
      </c>
      <c r="V35" s="231"/>
      <c r="W35" s="4" t="str">
        <f t="shared" si="4"/>
        <v/>
      </c>
      <c r="X35" s="231"/>
      <c r="Y35" s="4" t="str">
        <f t="shared" si="5"/>
        <v/>
      </c>
      <c r="Z35" s="231"/>
      <c r="AA35" s="235"/>
      <c r="AB35" s="231"/>
      <c r="AC35" s="4" t="str">
        <f t="shared" si="6"/>
        <v/>
      </c>
      <c r="AD35" s="231"/>
      <c r="AE35" s="4" t="str">
        <f t="shared" si="7"/>
        <v/>
      </c>
      <c r="AF35" s="231"/>
      <c r="AG35" s="235"/>
      <c r="AH35" s="231"/>
      <c r="AI35" s="4" t="str">
        <f t="shared" si="8"/>
        <v/>
      </c>
      <c r="AJ35" s="231"/>
      <c r="AK35" s="4" t="str">
        <f t="shared" si="9"/>
        <v/>
      </c>
      <c r="AL35" s="231"/>
      <c r="AM35" s="235"/>
      <c r="AN35" s="231"/>
      <c r="AO35" s="4" t="str">
        <f t="shared" si="10"/>
        <v/>
      </c>
      <c r="AP35" s="231"/>
      <c r="AQ35" s="4" t="str">
        <f t="shared" si="11"/>
        <v/>
      </c>
      <c r="AR35" s="231"/>
      <c r="AS35" s="235"/>
      <c r="AT35" s="231"/>
      <c r="AU35" s="4" t="str">
        <f t="shared" si="12"/>
        <v/>
      </c>
      <c r="AV35" s="231"/>
      <c r="AW35" s="4" t="str">
        <f t="shared" si="13"/>
        <v/>
      </c>
      <c r="AX35" s="231"/>
      <c r="AY35" s="233"/>
      <c r="AZ35" s="5" t="str">
        <f t="shared" si="14"/>
        <v/>
      </c>
      <c r="BA35" s="4" t="str">
        <f t="shared" si="15"/>
        <v/>
      </c>
      <c r="BB35" s="6">
        <f t="shared" si="16"/>
        <v>1</v>
      </c>
      <c r="BC35" s="4">
        <f t="shared" si="17"/>
        <v>15</v>
      </c>
      <c r="BD35" s="6">
        <f t="shared" si="18"/>
        <v>2</v>
      </c>
      <c r="BE35" s="7">
        <f t="shared" si="19"/>
        <v>1</v>
      </c>
    </row>
    <row r="36" spans="1:57" s="236" customFormat="1" ht="15.75" customHeight="1" x14ac:dyDescent="0.25">
      <c r="A36" s="237" t="s">
        <v>422</v>
      </c>
      <c r="B36" s="55" t="s">
        <v>17</v>
      </c>
      <c r="C36" s="267" t="s">
        <v>170</v>
      </c>
      <c r="D36" s="260"/>
      <c r="E36" s="186" t="str">
        <f t="shared" si="24"/>
        <v/>
      </c>
      <c r="F36" s="260"/>
      <c r="G36" s="186" t="str">
        <f t="shared" si="25"/>
        <v/>
      </c>
      <c r="H36" s="260"/>
      <c r="I36" s="261"/>
      <c r="J36" s="260"/>
      <c r="K36" s="4">
        <v>4</v>
      </c>
      <c r="L36" s="231">
        <v>2</v>
      </c>
      <c r="M36" s="4">
        <v>26</v>
      </c>
      <c r="N36" s="231">
        <v>3</v>
      </c>
      <c r="O36" s="235" t="s">
        <v>52</v>
      </c>
      <c r="P36" s="260"/>
      <c r="Q36" s="186" t="str">
        <f t="shared" si="2"/>
        <v/>
      </c>
      <c r="R36" s="260"/>
      <c r="S36" s="186" t="str">
        <f t="shared" si="3"/>
        <v/>
      </c>
      <c r="T36" s="260"/>
      <c r="U36" s="261"/>
      <c r="V36" s="260"/>
      <c r="W36" s="186" t="str">
        <f t="shared" si="4"/>
        <v/>
      </c>
      <c r="X36" s="260"/>
      <c r="Y36" s="186" t="str">
        <f t="shared" si="5"/>
        <v/>
      </c>
      <c r="Z36" s="260"/>
      <c r="AA36" s="261"/>
      <c r="AB36" s="260"/>
      <c r="AC36" s="186" t="str">
        <f t="shared" si="6"/>
        <v/>
      </c>
      <c r="AD36" s="260"/>
      <c r="AE36" s="186" t="str">
        <f t="shared" si="7"/>
        <v/>
      </c>
      <c r="AF36" s="260"/>
      <c r="AG36" s="261"/>
      <c r="AH36" s="260"/>
      <c r="AI36" s="186" t="str">
        <f t="shared" si="8"/>
        <v/>
      </c>
      <c r="AJ36" s="260"/>
      <c r="AK36" s="186" t="str">
        <f t="shared" si="9"/>
        <v/>
      </c>
      <c r="AL36" s="260"/>
      <c r="AM36" s="261"/>
      <c r="AN36" s="231"/>
      <c r="AO36" s="4" t="str">
        <f t="shared" si="10"/>
        <v/>
      </c>
      <c r="AP36" s="231"/>
      <c r="AQ36" s="4" t="str">
        <f t="shared" si="11"/>
        <v/>
      </c>
      <c r="AR36" s="231"/>
      <c r="AS36" s="235"/>
      <c r="AT36" s="231"/>
      <c r="AU36" s="4" t="str">
        <f t="shared" si="12"/>
        <v/>
      </c>
      <c r="AV36" s="231"/>
      <c r="AW36" s="4" t="str">
        <f t="shared" si="13"/>
        <v/>
      </c>
      <c r="AX36" s="231"/>
      <c r="AY36" s="233"/>
      <c r="AZ36" s="5" t="str">
        <f t="shared" si="14"/>
        <v/>
      </c>
      <c r="BA36" s="4" t="str">
        <f t="shared" si="15"/>
        <v/>
      </c>
      <c r="BB36" s="6">
        <f t="shared" si="16"/>
        <v>2</v>
      </c>
      <c r="BC36" s="4">
        <f t="shared" si="17"/>
        <v>30</v>
      </c>
      <c r="BD36" s="6">
        <f t="shared" si="18"/>
        <v>3</v>
      </c>
      <c r="BE36" s="7">
        <f t="shared" si="19"/>
        <v>2</v>
      </c>
    </row>
    <row r="37" spans="1:57" s="236" customFormat="1" ht="15.75" customHeight="1" x14ac:dyDescent="0.25">
      <c r="A37" s="237" t="s">
        <v>423</v>
      </c>
      <c r="B37" s="55" t="s">
        <v>17</v>
      </c>
      <c r="C37" s="267" t="s">
        <v>171</v>
      </c>
      <c r="D37" s="260"/>
      <c r="E37" s="186" t="str">
        <f t="shared" si="24"/>
        <v/>
      </c>
      <c r="F37" s="260"/>
      <c r="G37" s="186" t="str">
        <f t="shared" si="25"/>
        <v/>
      </c>
      <c r="H37" s="260"/>
      <c r="I37" s="261"/>
      <c r="J37" s="260"/>
      <c r="K37" s="186" t="str">
        <f t="shared" ref="K37:K40" si="28">IF(J37*15=0,"",J37*15)</f>
        <v/>
      </c>
      <c r="L37" s="260"/>
      <c r="M37" s="186" t="str">
        <f t="shared" ref="M37:M40" si="29">IF(L37*15=0,"",L37*15)</f>
        <v/>
      </c>
      <c r="N37" s="260"/>
      <c r="O37" s="261"/>
      <c r="P37" s="260"/>
      <c r="Q37" s="186" t="str">
        <f t="shared" si="2"/>
        <v/>
      </c>
      <c r="R37" s="260"/>
      <c r="S37" s="186" t="str">
        <f t="shared" si="3"/>
        <v/>
      </c>
      <c r="T37" s="260"/>
      <c r="U37" s="261"/>
      <c r="V37" s="260"/>
      <c r="W37" s="186" t="str">
        <f t="shared" si="4"/>
        <v/>
      </c>
      <c r="X37" s="231">
        <v>1</v>
      </c>
      <c r="Y37" s="4">
        <f t="shared" si="5"/>
        <v>15</v>
      </c>
      <c r="Z37" s="231">
        <v>3</v>
      </c>
      <c r="AA37" s="235" t="s">
        <v>52</v>
      </c>
      <c r="AB37" s="231"/>
      <c r="AC37" s="4" t="str">
        <f t="shared" si="6"/>
        <v/>
      </c>
      <c r="AD37" s="231"/>
      <c r="AE37" s="4" t="str">
        <f t="shared" si="7"/>
        <v/>
      </c>
      <c r="AF37" s="231"/>
      <c r="AG37" s="235"/>
      <c r="AH37" s="260"/>
      <c r="AI37" s="186" t="str">
        <f t="shared" si="8"/>
        <v/>
      </c>
      <c r="AJ37" s="260"/>
      <c r="AK37" s="186" t="str">
        <f t="shared" si="9"/>
        <v/>
      </c>
      <c r="AL37" s="260"/>
      <c r="AM37" s="261"/>
      <c r="AN37" s="231"/>
      <c r="AO37" s="4" t="str">
        <f t="shared" si="10"/>
        <v/>
      </c>
      <c r="AP37" s="231"/>
      <c r="AQ37" s="4" t="str">
        <f t="shared" si="11"/>
        <v/>
      </c>
      <c r="AR37" s="231"/>
      <c r="AS37" s="235"/>
      <c r="AT37" s="231"/>
      <c r="AU37" s="4" t="str">
        <f t="shared" si="12"/>
        <v/>
      </c>
      <c r="AV37" s="231"/>
      <c r="AW37" s="4" t="str">
        <f t="shared" si="13"/>
        <v/>
      </c>
      <c r="AX37" s="231"/>
      <c r="AY37" s="233"/>
      <c r="AZ37" s="5" t="str">
        <f t="shared" si="14"/>
        <v/>
      </c>
      <c r="BA37" s="4" t="str">
        <f t="shared" si="15"/>
        <v/>
      </c>
      <c r="BB37" s="6">
        <f t="shared" si="16"/>
        <v>1</v>
      </c>
      <c r="BC37" s="4">
        <f t="shared" si="17"/>
        <v>15</v>
      </c>
      <c r="BD37" s="6">
        <f t="shared" si="18"/>
        <v>3</v>
      </c>
      <c r="BE37" s="7">
        <f t="shared" si="19"/>
        <v>1</v>
      </c>
    </row>
    <row r="38" spans="1:57" s="236" customFormat="1" ht="15.75" customHeight="1" x14ac:dyDescent="0.25">
      <c r="A38" s="237" t="s">
        <v>424</v>
      </c>
      <c r="B38" s="55" t="s">
        <v>17</v>
      </c>
      <c r="C38" s="267" t="s">
        <v>425</v>
      </c>
      <c r="D38" s="260"/>
      <c r="E38" s="186" t="str">
        <f t="shared" si="24"/>
        <v/>
      </c>
      <c r="F38" s="260"/>
      <c r="G38" s="186" t="str">
        <f t="shared" si="25"/>
        <v/>
      </c>
      <c r="H38" s="260"/>
      <c r="I38" s="261"/>
      <c r="J38" s="260"/>
      <c r="K38" s="186" t="str">
        <f t="shared" si="28"/>
        <v/>
      </c>
      <c r="L38" s="260"/>
      <c r="M38" s="186" t="str">
        <f t="shared" si="29"/>
        <v/>
      </c>
      <c r="N38" s="260"/>
      <c r="O38" s="261"/>
      <c r="P38" s="260"/>
      <c r="Q38" s="186" t="str">
        <f t="shared" si="2"/>
        <v/>
      </c>
      <c r="R38" s="260"/>
      <c r="S38" s="186" t="str">
        <f t="shared" si="3"/>
        <v/>
      </c>
      <c r="T38" s="260"/>
      <c r="U38" s="261"/>
      <c r="V38" s="260"/>
      <c r="W38" s="186" t="str">
        <f t="shared" si="4"/>
        <v/>
      </c>
      <c r="X38" s="231"/>
      <c r="Y38" s="4" t="str">
        <f t="shared" si="5"/>
        <v/>
      </c>
      <c r="Z38" s="231"/>
      <c r="AA38" s="235"/>
      <c r="AB38" s="231"/>
      <c r="AC38" s="4" t="str">
        <f t="shared" si="6"/>
        <v/>
      </c>
      <c r="AD38" s="231">
        <v>1</v>
      </c>
      <c r="AE38" s="4">
        <f t="shared" si="7"/>
        <v>15</v>
      </c>
      <c r="AF38" s="231">
        <v>3</v>
      </c>
      <c r="AG38" s="235" t="s">
        <v>52</v>
      </c>
      <c r="AH38" s="260"/>
      <c r="AI38" s="186" t="str">
        <f t="shared" si="8"/>
        <v/>
      </c>
      <c r="AJ38" s="260"/>
      <c r="AK38" s="186" t="str">
        <f t="shared" si="9"/>
        <v/>
      </c>
      <c r="AL38" s="260"/>
      <c r="AM38" s="261"/>
      <c r="AN38" s="231"/>
      <c r="AO38" s="4" t="str">
        <f t="shared" si="10"/>
        <v/>
      </c>
      <c r="AP38" s="231"/>
      <c r="AQ38" s="4" t="str">
        <f t="shared" si="11"/>
        <v/>
      </c>
      <c r="AR38" s="231"/>
      <c r="AS38" s="235"/>
      <c r="AT38" s="231"/>
      <c r="AU38" s="4" t="str">
        <f t="shared" si="12"/>
        <v/>
      </c>
      <c r="AV38" s="231"/>
      <c r="AW38" s="4" t="str">
        <f t="shared" si="13"/>
        <v/>
      </c>
      <c r="AX38" s="231"/>
      <c r="AY38" s="233"/>
      <c r="AZ38" s="5" t="str">
        <f t="shared" si="14"/>
        <v/>
      </c>
      <c r="BA38" s="4" t="str">
        <f t="shared" si="15"/>
        <v/>
      </c>
      <c r="BB38" s="6">
        <f t="shared" si="16"/>
        <v>1</v>
      </c>
      <c r="BC38" s="4">
        <f t="shared" si="17"/>
        <v>15</v>
      </c>
      <c r="BD38" s="6">
        <f t="shared" si="18"/>
        <v>3</v>
      </c>
      <c r="BE38" s="7">
        <f t="shared" si="19"/>
        <v>1</v>
      </c>
    </row>
    <row r="39" spans="1:57" s="224" customFormat="1" ht="15.75" customHeight="1" x14ac:dyDescent="0.25">
      <c r="A39" s="237" t="s">
        <v>426</v>
      </c>
      <c r="B39" s="55" t="s">
        <v>17</v>
      </c>
      <c r="C39" s="267" t="s">
        <v>347</v>
      </c>
      <c r="D39" s="231"/>
      <c r="E39" s="4" t="str">
        <f t="shared" si="24"/>
        <v/>
      </c>
      <c r="F39" s="231"/>
      <c r="G39" s="4" t="str">
        <f t="shared" si="25"/>
        <v/>
      </c>
      <c r="H39" s="231"/>
      <c r="I39" s="235"/>
      <c r="J39" s="231"/>
      <c r="K39" s="4" t="str">
        <f t="shared" si="28"/>
        <v/>
      </c>
      <c r="L39" s="231"/>
      <c r="M39" s="4" t="str">
        <f t="shared" si="29"/>
        <v/>
      </c>
      <c r="N39" s="231"/>
      <c r="O39" s="235"/>
      <c r="P39" s="231"/>
      <c r="Q39" s="4" t="str">
        <f t="shared" si="2"/>
        <v/>
      </c>
      <c r="R39" s="231"/>
      <c r="S39" s="4" t="str">
        <f t="shared" si="3"/>
        <v/>
      </c>
      <c r="T39" s="231"/>
      <c r="U39" s="235"/>
      <c r="V39" s="231"/>
      <c r="W39" s="4" t="str">
        <f t="shared" si="4"/>
        <v/>
      </c>
      <c r="X39" s="231"/>
      <c r="Y39" s="4" t="str">
        <f t="shared" si="5"/>
        <v/>
      </c>
      <c r="Z39" s="231"/>
      <c r="AA39" s="235"/>
      <c r="AB39" s="231"/>
      <c r="AC39" s="4" t="str">
        <f t="shared" si="6"/>
        <v/>
      </c>
      <c r="AD39" s="231"/>
      <c r="AE39" s="4" t="str">
        <f t="shared" si="7"/>
        <v/>
      </c>
      <c r="AF39" s="231"/>
      <c r="AG39" s="235"/>
      <c r="AH39" s="231"/>
      <c r="AI39" s="4" t="str">
        <f t="shared" si="8"/>
        <v/>
      </c>
      <c r="AJ39" s="231">
        <v>1</v>
      </c>
      <c r="AK39" s="4">
        <f t="shared" si="9"/>
        <v>15</v>
      </c>
      <c r="AL39" s="231">
        <v>2</v>
      </c>
      <c r="AM39" s="235" t="s">
        <v>52</v>
      </c>
      <c r="AN39" s="231"/>
      <c r="AO39" s="4" t="str">
        <f t="shared" si="10"/>
        <v/>
      </c>
      <c r="AP39" s="231"/>
      <c r="AQ39" s="4" t="str">
        <f t="shared" si="11"/>
        <v/>
      </c>
      <c r="AR39" s="231"/>
      <c r="AS39" s="235"/>
      <c r="AT39" s="231"/>
      <c r="AU39" s="4" t="str">
        <f t="shared" si="12"/>
        <v/>
      </c>
      <c r="AV39" s="231"/>
      <c r="AW39" s="4" t="str">
        <f t="shared" si="13"/>
        <v/>
      </c>
      <c r="AX39" s="231"/>
      <c r="AY39" s="233"/>
      <c r="AZ39" s="5" t="str">
        <f t="shared" si="14"/>
        <v/>
      </c>
      <c r="BA39" s="4" t="str">
        <f t="shared" si="15"/>
        <v/>
      </c>
      <c r="BB39" s="6">
        <f t="shared" si="16"/>
        <v>1</v>
      </c>
      <c r="BC39" s="4">
        <f t="shared" si="17"/>
        <v>15</v>
      </c>
      <c r="BD39" s="6">
        <f t="shared" si="18"/>
        <v>2</v>
      </c>
      <c r="BE39" s="7">
        <f t="shared" si="19"/>
        <v>1</v>
      </c>
    </row>
    <row r="40" spans="1:57" s="224" customFormat="1" ht="15.75" customHeight="1" x14ac:dyDescent="0.25">
      <c r="A40" s="237" t="s">
        <v>427</v>
      </c>
      <c r="B40" s="55" t="s">
        <v>17</v>
      </c>
      <c r="C40" s="267" t="s">
        <v>428</v>
      </c>
      <c r="D40" s="231"/>
      <c r="E40" s="4" t="str">
        <f t="shared" si="24"/>
        <v/>
      </c>
      <c r="F40" s="231"/>
      <c r="G40" s="4" t="str">
        <f t="shared" si="25"/>
        <v/>
      </c>
      <c r="H40" s="231"/>
      <c r="I40" s="235"/>
      <c r="J40" s="231"/>
      <c r="K40" s="4" t="str">
        <f t="shared" si="28"/>
        <v/>
      </c>
      <c r="L40" s="231"/>
      <c r="M40" s="4" t="str">
        <f t="shared" si="29"/>
        <v/>
      </c>
      <c r="N40" s="231"/>
      <c r="O40" s="235"/>
      <c r="P40" s="231"/>
      <c r="Q40" s="4" t="str">
        <f t="shared" si="2"/>
        <v/>
      </c>
      <c r="R40" s="231"/>
      <c r="S40" s="4" t="str">
        <f t="shared" si="3"/>
        <v/>
      </c>
      <c r="T40" s="231"/>
      <c r="U40" s="235"/>
      <c r="V40" s="231"/>
      <c r="W40" s="4" t="str">
        <f t="shared" si="4"/>
        <v/>
      </c>
      <c r="X40" s="231"/>
      <c r="Y40" s="4" t="str">
        <f t="shared" si="5"/>
        <v/>
      </c>
      <c r="Z40" s="231"/>
      <c r="AA40" s="235"/>
      <c r="AB40" s="231"/>
      <c r="AC40" s="4" t="str">
        <f t="shared" si="6"/>
        <v/>
      </c>
      <c r="AD40" s="231"/>
      <c r="AE40" s="4" t="str">
        <f t="shared" si="7"/>
        <v/>
      </c>
      <c r="AF40" s="231"/>
      <c r="AG40" s="235"/>
      <c r="AH40" s="231"/>
      <c r="AI40" s="4" t="str">
        <f t="shared" si="8"/>
        <v/>
      </c>
      <c r="AJ40" s="231"/>
      <c r="AK40" s="4" t="str">
        <f t="shared" si="9"/>
        <v/>
      </c>
      <c r="AL40" s="231"/>
      <c r="AM40" s="235"/>
      <c r="AN40" s="231"/>
      <c r="AO40" s="4" t="str">
        <f t="shared" si="10"/>
        <v/>
      </c>
      <c r="AP40" s="231"/>
      <c r="AQ40" s="4" t="str">
        <f t="shared" si="11"/>
        <v/>
      </c>
      <c r="AR40" s="231"/>
      <c r="AS40" s="235"/>
      <c r="AT40" s="231"/>
      <c r="AU40" s="4" t="str">
        <f t="shared" si="12"/>
        <v/>
      </c>
      <c r="AV40" s="231">
        <v>1</v>
      </c>
      <c r="AW40" s="4">
        <f t="shared" si="13"/>
        <v>15</v>
      </c>
      <c r="AX40" s="231">
        <v>2</v>
      </c>
      <c r="AY40" s="233" t="s">
        <v>52</v>
      </c>
      <c r="AZ40" s="5" t="str">
        <f t="shared" si="14"/>
        <v/>
      </c>
      <c r="BA40" s="4" t="str">
        <f t="shared" si="15"/>
        <v/>
      </c>
      <c r="BB40" s="6">
        <f t="shared" si="16"/>
        <v>1</v>
      </c>
      <c r="BC40" s="4">
        <f t="shared" si="17"/>
        <v>15</v>
      </c>
      <c r="BD40" s="6">
        <f t="shared" si="18"/>
        <v>2</v>
      </c>
      <c r="BE40" s="7">
        <f t="shared" si="19"/>
        <v>1</v>
      </c>
    </row>
    <row r="41" spans="1:57" ht="15.75" customHeight="1" x14ac:dyDescent="0.3">
      <c r="A41" s="226"/>
      <c r="B41" s="55" t="s">
        <v>215</v>
      </c>
      <c r="C41" s="262"/>
      <c r="D41" s="357"/>
      <c r="E41" s="123" t="str">
        <f t="shared" si="24"/>
        <v/>
      </c>
      <c r="F41" s="358"/>
      <c r="G41" s="123" t="str">
        <f t="shared" si="25"/>
        <v/>
      </c>
      <c r="H41" s="359"/>
      <c r="I41" s="360"/>
      <c r="J41" s="357"/>
      <c r="K41" s="123" t="str">
        <f t="shared" si="26"/>
        <v/>
      </c>
      <c r="L41" s="358"/>
      <c r="M41" s="123" t="str">
        <f t="shared" si="27"/>
        <v/>
      </c>
      <c r="N41" s="359"/>
      <c r="O41" s="360"/>
      <c r="P41" s="357"/>
      <c r="Q41" s="123" t="str">
        <f t="shared" si="2"/>
        <v/>
      </c>
      <c r="R41" s="358"/>
      <c r="S41" s="123" t="str">
        <f t="shared" si="3"/>
        <v/>
      </c>
      <c r="T41" s="359"/>
      <c r="U41" s="360"/>
      <c r="V41" s="357"/>
      <c r="W41" s="123" t="str">
        <f t="shared" si="4"/>
        <v/>
      </c>
      <c r="X41" s="358"/>
      <c r="Y41" s="123" t="str">
        <f t="shared" si="5"/>
        <v/>
      </c>
      <c r="Z41" s="359"/>
      <c r="AA41" s="360"/>
      <c r="AB41" s="357"/>
      <c r="AC41" s="123" t="str">
        <f t="shared" si="6"/>
        <v/>
      </c>
      <c r="AD41" s="358"/>
      <c r="AE41" s="123" t="str">
        <f t="shared" si="7"/>
        <v/>
      </c>
      <c r="AF41" s="359"/>
      <c r="AG41" s="360"/>
      <c r="AH41" s="357"/>
      <c r="AI41" s="123" t="str">
        <f t="shared" si="8"/>
        <v/>
      </c>
      <c r="AJ41" s="358"/>
      <c r="AK41" s="123" t="str">
        <f t="shared" si="9"/>
        <v/>
      </c>
      <c r="AL41" s="359"/>
      <c r="AM41" s="360"/>
      <c r="AN41" s="357"/>
      <c r="AO41" s="123" t="str">
        <f t="shared" si="10"/>
        <v/>
      </c>
      <c r="AP41" s="358"/>
      <c r="AQ41" s="123" t="str">
        <f t="shared" si="11"/>
        <v/>
      </c>
      <c r="AR41" s="359"/>
      <c r="AS41" s="360"/>
      <c r="AT41" s="357"/>
      <c r="AU41" s="123" t="str">
        <f t="shared" si="12"/>
        <v/>
      </c>
      <c r="AV41" s="358"/>
      <c r="AW41" s="123" t="str">
        <f t="shared" si="13"/>
        <v/>
      </c>
      <c r="AX41" s="359"/>
      <c r="AY41" s="360"/>
      <c r="AZ41" s="5" t="str">
        <f t="shared" si="14"/>
        <v/>
      </c>
      <c r="BA41" s="4" t="str">
        <f t="shared" si="15"/>
        <v/>
      </c>
      <c r="BB41" s="6" t="str">
        <f t="shared" si="16"/>
        <v/>
      </c>
      <c r="BC41" s="4" t="str">
        <f t="shared" si="17"/>
        <v/>
      </c>
      <c r="BD41" s="6" t="str">
        <f t="shared" si="18"/>
        <v/>
      </c>
      <c r="BE41" s="7" t="str">
        <f t="shared" si="19"/>
        <v/>
      </c>
    </row>
    <row r="42" spans="1:57" s="356" customFormat="1" ht="15.75" customHeight="1" thickBot="1" x14ac:dyDescent="0.35">
      <c r="A42" s="8"/>
      <c r="B42" s="9"/>
      <c r="C42" s="185" t="s">
        <v>341</v>
      </c>
      <c r="D42" s="127">
        <f>SUM(D12:D41)</f>
        <v>5</v>
      </c>
      <c r="E42" s="127">
        <f>SUM(E12:E41)</f>
        <v>74</v>
      </c>
      <c r="F42" s="127">
        <f>SUM(F12:F41)</f>
        <v>2</v>
      </c>
      <c r="G42" s="127">
        <f>SUM(G12:G41)</f>
        <v>30</v>
      </c>
      <c r="H42" s="127">
        <f>SUM(H12:H41)</f>
        <v>6</v>
      </c>
      <c r="I42" s="128" t="s">
        <v>25</v>
      </c>
      <c r="J42" s="127">
        <f>SUM(J12:J41)</f>
        <v>4</v>
      </c>
      <c r="K42" s="127">
        <f>SUM(K12:K41)</f>
        <v>64</v>
      </c>
      <c r="L42" s="127">
        <f>SUM(L12:L41)</f>
        <v>3</v>
      </c>
      <c r="M42" s="127">
        <f>SUM(M12:M41)</f>
        <v>41</v>
      </c>
      <c r="N42" s="127">
        <f>SUM(N12:N41)</f>
        <v>7</v>
      </c>
      <c r="O42" s="128" t="s">
        <v>25</v>
      </c>
      <c r="P42" s="127">
        <f>SUM(P12:P41)</f>
        <v>0</v>
      </c>
      <c r="Q42" s="127">
        <f>SUM(Q12:Q41)</f>
        <v>0</v>
      </c>
      <c r="R42" s="127">
        <f>SUM(R12:R41)</f>
        <v>3</v>
      </c>
      <c r="S42" s="127">
        <f>SUM(S12:S41)</f>
        <v>45</v>
      </c>
      <c r="T42" s="127">
        <f>SUM(T12:T41)</f>
        <v>4</v>
      </c>
      <c r="U42" s="128" t="s">
        <v>25</v>
      </c>
      <c r="V42" s="127">
        <f>SUM(V12:V41)</f>
        <v>1</v>
      </c>
      <c r="W42" s="127">
        <f>SUM(W12:W41)</f>
        <v>15</v>
      </c>
      <c r="X42" s="127">
        <f>SUM(X12:X41)</f>
        <v>3</v>
      </c>
      <c r="Y42" s="127">
        <f>SUM(Y12:Y41)</f>
        <v>45</v>
      </c>
      <c r="Z42" s="127">
        <f>SUM(Z12:Z41)</f>
        <v>5</v>
      </c>
      <c r="AA42" s="128" t="s">
        <v>25</v>
      </c>
      <c r="AB42" s="127">
        <f>SUM(AB12:AB41)</f>
        <v>2</v>
      </c>
      <c r="AC42" s="127">
        <f>SUM(AC12:AC41)</f>
        <v>30</v>
      </c>
      <c r="AD42" s="127">
        <f>SUM(AD12:AD41)</f>
        <v>1</v>
      </c>
      <c r="AE42" s="127">
        <f>SUM(AE12:AE41)</f>
        <v>15</v>
      </c>
      <c r="AF42" s="127">
        <f>SUM(AF12:AF41)</f>
        <v>5</v>
      </c>
      <c r="AG42" s="128" t="s">
        <v>25</v>
      </c>
      <c r="AH42" s="127">
        <f>SUM(AH12:AH41)</f>
        <v>3</v>
      </c>
      <c r="AI42" s="127">
        <f>SUM(AI12:AI41)</f>
        <v>45</v>
      </c>
      <c r="AJ42" s="127">
        <f>SUM(AJ12:AJ41)</f>
        <v>6</v>
      </c>
      <c r="AK42" s="127">
        <f>SUM(AK12:AK41)</f>
        <v>90</v>
      </c>
      <c r="AL42" s="127">
        <f>SUM(AL12:AL41)</f>
        <v>7</v>
      </c>
      <c r="AM42" s="128" t="s">
        <v>25</v>
      </c>
      <c r="AN42" s="127">
        <f>SUM(AN12:AN41)</f>
        <v>3</v>
      </c>
      <c r="AO42" s="127">
        <f>SUM(AO12:AO41)</f>
        <v>45</v>
      </c>
      <c r="AP42" s="127">
        <f>SUM(AP12:AP41)</f>
        <v>8</v>
      </c>
      <c r="AQ42" s="127">
        <f>SUM(AQ12:AQ41)</f>
        <v>120</v>
      </c>
      <c r="AR42" s="127">
        <f>SUM(AR12:AR41)</f>
        <v>9</v>
      </c>
      <c r="AS42" s="128" t="s">
        <v>25</v>
      </c>
      <c r="AT42" s="127">
        <f>SUM(AT12:AT41)</f>
        <v>3</v>
      </c>
      <c r="AU42" s="127">
        <f>SUM(AU12:AU41)</f>
        <v>45</v>
      </c>
      <c r="AV42" s="127">
        <f>SUM(AV12:AV41)</f>
        <v>9</v>
      </c>
      <c r="AW42" s="127">
        <f>SUM(AW12:AW41)</f>
        <v>135</v>
      </c>
      <c r="AX42" s="127">
        <f>SUM(AX12:AX41)</f>
        <v>12</v>
      </c>
      <c r="AY42" s="128" t="s">
        <v>25</v>
      </c>
      <c r="AZ42" s="127">
        <f t="shared" ref="AZ42:BE42" si="30">SUM(AZ12:AZ41)</f>
        <v>21</v>
      </c>
      <c r="BA42" s="127">
        <f t="shared" si="30"/>
        <v>315</v>
      </c>
      <c r="BB42" s="127">
        <f t="shared" si="30"/>
        <v>35</v>
      </c>
      <c r="BC42" s="127">
        <f t="shared" si="30"/>
        <v>525</v>
      </c>
      <c r="BD42" s="127">
        <f t="shared" si="30"/>
        <v>55</v>
      </c>
      <c r="BE42" s="127">
        <f t="shared" si="30"/>
        <v>56</v>
      </c>
    </row>
    <row r="43" spans="1:57" s="356" customFormat="1" ht="15.75" customHeight="1" thickBot="1" x14ac:dyDescent="0.35">
      <c r="A43" s="183"/>
      <c r="B43" s="184"/>
      <c r="C43" s="111" t="s">
        <v>245</v>
      </c>
      <c r="D43" s="112">
        <f>D10+D42</f>
        <v>14</v>
      </c>
      <c r="E43" s="112">
        <f>E10+E42</f>
        <v>210</v>
      </c>
      <c r="F43" s="112">
        <f>F10+F42</f>
        <v>22</v>
      </c>
      <c r="G43" s="112">
        <f>G10+G42</f>
        <v>321</v>
      </c>
      <c r="H43" s="112">
        <f>H10+H42</f>
        <v>28</v>
      </c>
      <c r="I43" s="129" t="s">
        <v>25</v>
      </c>
      <c r="J43" s="112">
        <f>J10+J42</f>
        <v>16</v>
      </c>
      <c r="K43" s="112">
        <f>K10+K42</f>
        <v>248</v>
      </c>
      <c r="L43" s="112">
        <f>L10+L42</f>
        <v>12</v>
      </c>
      <c r="M43" s="112">
        <f>M10+M42</f>
        <v>172</v>
      </c>
      <c r="N43" s="112">
        <f>N10+N42</f>
        <v>28</v>
      </c>
      <c r="O43" s="129" t="s">
        <v>25</v>
      </c>
      <c r="P43" s="112">
        <f>P10+P42</f>
        <v>11</v>
      </c>
      <c r="Q43" s="112">
        <f>Q10+Q42</f>
        <v>164</v>
      </c>
      <c r="R43" s="112">
        <f>R10+R42</f>
        <v>20</v>
      </c>
      <c r="S43" s="112">
        <f>S10+S42</f>
        <v>256</v>
      </c>
      <c r="T43" s="112">
        <f>T10+T42</f>
        <v>27</v>
      </c>
      <c r="U43" s="129" t="s">
        <v>25</v>
      </c>
      <c r="V43" s="112">
        <f>V10+V42</f>
        <v>9</v>
      </c>
      <c r="W43" s="112">
        <f>W10+W42</f>
        <v>139</v>
      </c>
      <c r="X43" s="112">
        <f>X10+X42</f>
        <v>17</v>
      </c>
      <c r="Y43" s="112">
        <f>Y10+Y42</f>
        <v>251</v>
      </c>
      <c r="Z43" s="112">
        <f>Z10+Z42</f>
        <v>28</v>
      </c>
      <c r="AA43" s="129" t="s">
        <v>25</v>
      </c>
      <c r="AB43" s="112">
        <f>AB10+AB42</f>
        <v>9</v>
      </c>
      <c r="AC43" s="112">
        <f>AC10+AC42</f>
        <v>139</v>
      </c>
      <c r="AD43" s="112">
        <f>AD10+AD42</f>
        <v>14</v>
      </c>
      <c r="AE43" s="112">
        <f>AE10+AE42</f>
        <v>206</v>
      </c>
      <c r="AF43" s="112">
        <f>AF10+AF42</f>
        <v>29</v>
      </c>
      <c r="AG43" s="129" t="s">
        <v>25</v>
      </c>
      <c r="AH43" s="112">
        <f>AH10+AH42</f>
        <v>12</v>
      </c>
      <c r="AI43" s="112">
        <f>AI10+AI42</f>
        <v>185</v>
      </c>
      <c r="AJ43" s="112">
        <f>AJ10+AJ42</f>
        <v>21</v>
      </c>
      <c r="AK43" s="112">
        <f>AK10+AK42</f>
        <v>310</v>
      </c>
      <c r="AL43" s="112">
        <f>AL10+AL42</f>
        <v>32</v>
      </c>
      <c r="AM43" s="129" t="s">
        <v>25</v>
      </c>
      <c r="AN43" s="112">
        <f>AN10+AN42</f>
        <v>8</v>
      </c>
      <c r="AO43" s="112">
        <f>AO10+AO42</f>
        <v>120</v>
      </c>
      <c r="AP43" s="112">
        <f>AP10+AP42</f>
        <v>19</v>
      </c>
      <c r="AQ43" s="112">
        <f>AQ10+AQ42</f>
        <v>285</v>
      </c>
      <c r="AR43" s="112">
        <f>AR10+AR42</f>
        <v>31</v>
      </c>
      <c r="AS43" s="129" t="s">
        <v>25</v>
      </c>
      <c r="AT43" s="112">
        <f>AT10+AT42</f>
        <v>6</v>
      </c>
      <c r="AU43" s="112">
        <f>AU10+AU42</f>
        <v>90</v>
      </c>
      <c r="AV43" s="112">
        <f>AV10+AV42</f>
        <v>19</v>
      </c>
      <c r="AW43" s="112">
        <f>AW10+AW42</f>
        <v>285</v>
      </c>
      <c r="AX43" s="112">
        <f>AX10+AX42</f>
        <v>32</v>
      </c>
      <c r="AY43" s="129" t="s">
        <v>25</v>
      </c>
      <c r="AZ43" s="130">
        <f t="shared" ref="AZ43:BE43" si="31">AZ10+AZ42</f>
        <v>84</v>
      </c>
      <c r="BA43" s="130">
        <f t="shared" si="31"/>
        <v>1260</v>
      </c>
      <c r="BB43" s="130">
        <f t="shared" si="31"/>
        <v>146</v>
      </c>
      <c r="BC43" s="130">
        <f t="shared" si="31"/>
        <v>2190</v>
      </c>
      <c r="BD43" s="130">
        <f t="shared" si="31"/>
        <v>235</v>
      </c>
      <c r="BE43" s="130">
        <f t="shared" si="31"/>
        <v>231</v>
      </c>
    </row>
    <row r="44" spans="1:57" ht="15.75" customHeight="1" x14ac:dyDescent="0.3">
      <c r="A44" s="131"/>
      <c r="B44" s="132"/>
      <c r="C44" s="133" t="s">
        <v>24</v>
      </c>
      <c r="D44" s="564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4"/>
      <c r="AC44" s="565"/>
      <c r="AD44" s="565"/>
      <c r="AE44" s="565"/>
      <c r="AF44" s="565"/>
      <c r="AG44" s="565"/>
      <c r="AH44" s="565"/>
      <c r="AI44" s="565"/>
      <c r="AJ44" s="565"/>
      <c r="AK44" s="565"/>
      <c r="AL44" s="565"/>
      <c r="AM44" s="565"/>
      <c r="AN44" s="565"/>
      <c r="AO44" s="565"/>
      <c r="AP44" s="565"/>
      <c r="AQ44" s="565"/>
      <c r="AR44" s="565"/>
      <c r="AS44" s="565"/>
      <c r="AT44" s="565"/>
      <c r="AU44" s="565"/>
      <c r="AV44" s="565"/>
      <c r="AW44" s="565"/>
      <c r="AX44" s="565"/>
      <c r="AY44" s="565"/>
      <c r="AZ44" s="559"/>
      <c r="BA44" s="560"/>
      <c r="BB44" s="560"/>
      <c r="BC44" s="560"/>
      <c r="BD44" s="560"/>
      <c r="BE44" s="561"/>
    </row>
    <row r="45" spans="1:57" s="281" customFormat="1" ht="15.75" customHeight="1" x14ac:dyDescent="0.25">
      <c r="A45" s="226" t="s">
        <v>212</v>
      </c>
      <c r="B45" s="55" t="s">
        <v>17</v>
      </c>
      <c r="C45" s="227" t="s">
        <v>216</v>
      </c>
      <c r="D45" s="277"/>
      <c r="E45" s="4" t="str">
        <f>IF(D45*15=0,"",D45*15)</f>
        <v/>
      </c>
      <c r="F45" s="278"/>
      <c r="G45" s="4" t="str">
        <f>IF(F45*15=0,"",F45*15)</f>
        <v/>
      </c>
      <c r="H45" s="59" t="s">
        <v>25</v>
      </c>
      <c r="I45" s="279"/>
      <c r="J45" s="277"/>
      <c r="K45" s="4" t="str">
        <f>IF(J45*15=0,"",J45*15)</f>
        <v/>
      </c>
      <c r="L45" s="278"/>
      <c r="M45" s="4" t="str">
        <f>IF(L45*15=0,"",L45*15)</f>
        <v/>
      </c>
      <c r="N45" s="59" t="s">
        <v>25</v>
      </c>
      <c r="O45" s="279"/>
      <c r="P45" s="277"/>
      <c r="Q45" s="4" t="str">
        <f>IF(P45*15=0,"",P45*15)</f>
        <v/>
      </c>
      <c r="R45" s="278"/>
      <c r="S45" s="4" t="str">
        <f>IF(R45*15=0,"",R45*15)</f>
        <v/>
      </c>
      <c r="T45" s="59" t="s">
        <v>25</v>
      </c>
      <c r="U45" s="279"/>
      <c r="V45" s="277"/>
      <c r="W45" s="4" t="str">
        <f>IF(V45*15=0,"",V45*15)</f>
        <v/>
      </c>
      <c r="X45" s="278"/>
      <c r="Y45" s="4" t="str">
        <f>IF(X45*15=0,"",X45*15)</f>
        <v/>
      </c>
      <c r="Z45" s="59" t="s">
        <v>25</v>
      </c>
      <c r="AA45" s="279"/>
      <c r="AB45" s="277"/>
      <c r="AC45" s="4" t="str">
        <f>IF(AB45*15=0,"",AB45*15)</f>
        <v/>
      </c>
      <c r="AD45" s="278"/>
      <c r="AE45" s="4" t="str">
        <f>IF(AD45*15=0,"",AD45*15)</f>
        <v/>
      </c>
      <c r="AF45" s="59" t="s">
        <v>25</v>
      </c>
      <c r="AG45" s="279"/>
      <c r="AH45" s="277"/>
      <c r="AI45" s="4" t="str">
        <f>IF(AH45*15=0,"",AH45*15)</f>
        <v/>
      </c>
      <c r="AJ45" s="278"/>
      <c r="AK45" s="4" t="str">
        <f>IF(AJ45*15=0,"",AJ45*15)</f>
        <v/>
      </c>
      <c r="AL45" s="59" t="s">
        <v>25</v>
      </c>
      <c r="AM45" s="279"/>
      <c r="AN45" s="277"/>
      <c r="AO45" s="4" t="str">
        <f>IF(AN45*15=0,"",AN45*15)</f>
        <v/>
      </c>
      <c r="AP45" s="278"/>
      <c r="AQ45" s="4" t="str">
        <f>IF(AP45*15=0,"",AP45*15)</f>
        <v/>
      </c>
      <c r="AR45" s="59" t="s">
        <v>25</v>
      </c>
      <c r="AS45" s="279"/>
      <c r="AT45" s="277"/>
      <c r="AU45" s="4" t="str">
        <f>IF(AT45*15=0,"",AT45*15)</f>
        <v/>
      </c>
      <c r="AV45" s="278"/>
      <c r="AW45" s="4" t="str">
        <f>IF(AV45*15=0,"",AV45*15)</f>
        <v/>
      </c>
      <c r="AX45" s="59" t="s">
        <v>25</v>
      </c>
      <c r="AY45" s="231" t="s">
        <v>221</v>
      </c>
      <c r="AZ45" s="5" t="str">
        <f t="shared" ref="AZ45:AZ48" si="32">IF(D45+J45+P45+V45+AB45+AH45+AN45+AT45=0,"",D45+J45+P45+V45+AB45+AH45+AN45+AT45)</f>
        <v/>
      </c>
      <c r="BA45" s="18" t="str">
        <f t="shared" ref="BA45:BA48" si="33">IF((P45+V45+AB45+AH45+AN45+AT45)*15=0,"",(P45+V45+AB45+AH45+AN45+AT45)*15)</f>
        <v/>
      </c>
      <c r="BB45" s="6" t="str">
        <f t="shared" ref="BB45:BB48" si="34">IF(F45+L45+R45+X45+AD45+AJ45+AP45+AV45=0,"",F45+L45+R45+X45+AD45+AJ45+AP45+AV45)</f>
        <v/>
      </c>
      <c r="BC45" s="4" t="str">
        <f t="shared" ref="BC45" si="35">IF((L45+F45+R45+X45+AD45+AJ45+AP45+AV45)*15=0,"",(L45+F45+R45+X45+AD45+AJ45+AP45+AV45)*15)</f>
        <v/>
      </c>
      <c r="BD45" s="59" t="s">
        <v>25</v>
      </c>
      <c r="BE45" s="7" t="str">
        <f t="shared" ref="BE45:BE48" si="36">IF(D45+F45+L45+J45+P45+R45+V45+X45+AB45+AD45+AH45+AJ45+AN45+AP45+AT45+AV45=0,"",D45+F45+L45+J45+P45+R45+V45+X45+AB45+AD45+AH45+AJ45+AN45+AP45+AT45+AV45)</f>
        <v/>
      </c>
    </row>
    <row r="46" spans="1:57" s="281" customFormat="1" ht="15.75" customHeight="1" x14ac:dyDescent="0.25">
      <c r="A46" s="237" t="s">
        <v>213</v>
      </c>
      <c r="B46" s="55" t="s">
        <v>17</v>
      </c>
      <c r="C46" s="263" t="s">
        <v>217</v>
      </c>
      <c r="D46" s="277"/>
      <c r="E46" s="4" t="str">
        <f>IF(D46*15=0,"",D46*15)</f>
        <v/>
      </c>
      <c r="F46" s="278"/>
      <c r="G46" s="4" t="str">
        <f>IF(F46*15=0,"",F46*15)</f>
        <v/>
      </c>
      <c r="H46" s="59" t="s">
        <v>25</v>
      </c>
      <c r="I46" s="279"/>
      <c r="J46" s="277"/>
      <c r="K46" s="4" t="str">
        <f>IF(J46*15=0,"",J46*15)</f>
        <v/>
      </c>
      <c r="L46" s="278"/>
      <c r="M46" s="4" t="str">
        <f>IF(L46*15=0,"",L46*15)</f>
        <v/>
      </c>
      <c r="N46" s="59" t="s">
        <v>25</v>
      </c>
      <c r="O46" s="279"/>
      <c r="P46" s="277"/>
      <c r="Q46" s="4" t="str">
        <f>IF(P46*15=0,"",P46*15)</f>
        <v/>
      </c>
      <c r="R46" s="278"/>
      <c r="S46" s="4" t="str">
        <f>IF(R46*15=0,"",R46*15)</f>
        <v/>
      </c>
      <c r="T46" s="59" t="s">
        <v>25</v>
      </c>
      <c r="U46" s="279"/>
      <c r="V46" s="277"/>
      <c r="W46" s="4" t="str">
        <f>IF(V46*15=0,"",V46*15)</f>
        <v/>
      </c>
      <c r="X46" s="278"/>
      <c r="Y46" s="4" t="str">
        <f>IF(X46*15=0,"",X46*15)</f>
        <v/>
      </c>
      <c r="Z46" s="59" t="s">
        <v>25</v>
      </c>
      <c r="AA46" s="279"/>
      <c r="AB46" s="277"/>
      <c r="AC46" s="4" t="str">
        <f>IF(AB46*15=0,"",AB46*15)</f>
        <v/>
      </c>
      <c r="AD46" s="278"/>
      <c r="AE46" s="4" t="str">
        <f>IF(AD46*15=0,"",AD46*15)</f>
        <v/>
      </c>
      <c r="AF46" s="59" t="s">
        <v>25</v>
      </c>
      <c r="AG46" s="279"/>
      <c r="AH46" s="277"/>
      <c r="AI46" s="4" t="str">
        <f>IF(AH46*15=0,"",AH46*15)</f>
        <v/>
      </c>
      <c r="AJ46" s="278"/>
      <c r="AK46" s="4" t="str">
        <f>IF(AJ46*15=0,"",AJ46*15)</f>
        <v/>
      </c>
      <c r="AL46" s="59" t="s">
        <v>25</v>
      </c>
      <c r="AM46" s="279"/>
      <c r="AN46" s="277"/>
      <c r="AO46" s="4" t="str">
        <f>IF(AN46*15=0,"",AN46*15)</f>
        <v/>
      </c>
      <c r="AP46" s="278"/>
      <c r="AQ46" s="4" t="str">
        <f>IF(AP46*15=0,"",AP46*15)</f>
        <v/>
      </c>
      <c r="AR46" s="59" t="s">
        <v>25</v>
      </c>
      <c r="AS46" s="279"/>
      <c r="AT46" s="277"/>
      <c r="AU46" s="4" t="str">
        <f>IF(AT46*15=0,"",AT46*15)</f>
        <v/>
      </c>
      <c r="AV46" s="278"/>
      <c r="AW46" s="4" t="str">
        <f>IF(AV46*15=0,"",AV46*15)</f>
        <v/>
      </c>
      <c r="AX46" s="59" t="s">
        <v>25</v>
      </c>
      <c r="AY46" s="231" t="s">
        <v>221</v>
      </c>
      <c r="AZ46" s="5" t="str">
        <f t="shared" si="32"/>
        <v/>
      </c>
      <c r="BA46" s="18" t="str">
        <f t="shared" si="33"/>
        <v/>
      </c>
      <c r="BB46" s="6" t="str">
        <f t="shared" si="34"/>
        <v/>
      </c>
      <c r="BC46" s="18" t="str">
        <f>IF((R46+X46+AD46+AJ46+AP46+AV46)*15=0,"",(R46+X46+AD46+AJ46+AP46+AV46)*15)</f>
        <v/>
      </c>
      <c r="BD46" s="59" t="s">
        <v>25</v>
      </c>
      <c r="BE46" s="7" t="str">
        <f t="shared" si="36"/>
        <v/>
      </c>
    </row>
    <row r="47" spans="1:57" s="281" customFormat="1" ht="15.75" customHeight="1" x14ac:dyDescent="0.25">
      <c r="A47" s="282" t="s">
        <v>214</v>
      </c>
      <c r="B47" s="55" t="s">
        <v>17</v>
      </c>
      <c r="C47" s="283" t="s">
        <v>218</v>
      </c>
      <c r="D47" s="277"/>
      <c r="E47" s="4"/>
      <c r="F47" s="278"/>
      <c r="G47" s="4"/>
      <c r="H47" s="59" t="s">
        <v>25</v>
      </c>
      <c r="I47" s="279"/>
      <c r="J47" s="277"/>
      <c r="K47" s="4"/>
      <c r="L47" s="278"/>
      <c r="M47" s="4"/>
      <c r="N47" s="59" t="s">
        <v>25</v>
      </c>
      <c r="O47" s="279"/>
      <c r="P47" s="277"/>
      <c r="Q47" s="4"/>
      <c r="R47" s="278"/>
      <c r="S47" s="4"/>
      <c r="T47" s="59" t="s">
        <v>25</v>
      </c>
      <c r="U47" s="279"/>
      <c r="V47" s="277"/>
      <c r="W47" s="4"/>
      <c r="X47" s="278"/>
      <c r="Y47" s="4"/>
      <c r="Z47" s="59" t="s">
        <v>25</v>
      </c>
      <c r="AA47" s="279"/>
      <c r="AB47" s="277"/>
      <c r="AC47" s="4"/>
      <c r="AD47" s="278"/>
      <c r="AE47" s="4"/>
      <c r="AF47" s="59" t="s">
        <v>25</v>
      </c>
      <c r="AG47" s="279"/>
      <c r="AH47" s="277"/>
      <c r="AI47" s="4"/>
      <c r="AJ47" s="278"/>
      <c r="AK47" s="4"/>
      <c r="AL47" s="59" t="s">
        <v>25</v>
      </c>
      <c r="AM47" s="279"/>
      <c r="AN47" s="277"/>
      <c r="AO47" s="4"/>
      <c r="AP47" s="278"/>
      <c r="AQ47" s="4"/>
      <c r="AR47" s="59" t="s">
        <v>25</v>
      </c>
      <c r="AS47" s="279"/>
      <c r="AT47" s="277"/>
      <c r="AU47" s="4"/>
      <c r="AV47" s="278"/>
      <c r="AW47" s="4"/>
      <c r="AX47" s="59" t="s">
        <v>25</v>
      </c>
      <c r="AY47" s="231" t="s">
        <v>221</v>
      </c>
      <c r="AZ47" s="5"/>
      <c r="BA47" s="18"/>
      <c r="BB47" s="6"/>
      <c r="BC47" s="18"/>
      <c r="BD47" s="59"/>
      <c r="BE47" s="7"/>
    </row>
    <row r="48" spans="1:57" s="281" customFormat="1" ht="15.75" customHeight="1" thickBot="1" x14ac:dyDescent="0.3">
      <c r="A48" s="282" t="s">
        <v>300</v>
      </c>
      <c r="B48" s="55" t="s">
        <v>17</v>
      </c>
      <c r="C48" s="283" t="s">
        <v>301</v>
      </c>
      <c r="D48" s="277"/>
      <c r="E48" s="4" t="str">
        <f>IF(D48*15=0,"",D48*15)</f>
        <v/>
      </c>
      <c r="F48" s="278"/>
      <c r="G48" s="4" t="str">
        <f>IF(F48*15=0,"",F48*15)</f>
        <v/>
      </c>
      <c r="H48" s="59" t="s">
        <v>25</v>
      </c>
      <c r="I48" s="279"/>
      <c r="J48" s="277"/>
      <c r="K48" s="4" t="str">
        <f>IF(J48*15=0,"",J48*15)</f>
        <v/>
      </c>
      <c r="L48" s="278"/>
      <c r="M48" s="4" t="str">
        <f>IF(L48*15=0,"",L48*15)</f>
        <v/>
      </c>
      <c r="N48" s="59" t="s">
        <v>25</v>
      </c>
      <c r="O48" s="279"/>
      <c r="P48" s="277"/>
      <c r="Q48" s="4" t="str">
        <f>IF(P48*15=0,"",P48*15)</f>
        <v/>
      </c>
      <c r="R48" s="278"/>
      <c r="S48" s="4" t="str">
        <f>IF(R48*15=0,"",R48*15)</f>
        <v/>
      </c>
      <c r="T48" s="59" t="s">
        <v>25</v>
      </c>
      <c r="U48" s="279"/>
      <c r="V48" s="277"/>
      <c r="W48" s="4" t="str">
        <f>IF(V48*15=0,"",V48*15)</f>
        <v/>
      </c>
      <c r="X48" s="278"/>
      <c r="Y48" s="4" t="str">
        <f>IF(X48*15=0,"",X48*15)</f>
        <v/>
      </c>
      <c r="Z48" s="59" t="s">
        <v>25</v>
      </c>
      <c r="AA48" s="279"/>
      <c r="AB48" s="277"/>
      <c r="AC48" s="4" t="str">
        <f>IF(AB48*15=0,"",AB48*15)</f>
        <v/>
      </c>
      <c r="AD48" s="278"/>
      <c r="AE48" s="4" t="str">
        <f>IF(AD48*15=0,"",AD48*15)</f>
        <v/>
      </c>
      <c r="AF48" s="59" t="s">
        <v>25</v>
      </c>
      <c r="AG48" s="279"/>
      <c r="AH48" s="277"/>
      <c r="AI48" s="4" t="str">
        <f>IF(AH48*15=0,"",AH48*15)</f>
        <v/>
      </c>
      <c r="AJ48" s="278"/>
      <c r="AK48" s="4" t="str">
        <f>IF(AJ48*15=0,"",AJ48*15)</f>
        <v/>
      </c>
      <c r="AL48" s="59" t="s">
        <v>25</v>
      </c>
      <c r="AM48" s="279"/>
      <c r="AN48" s="277"/>
      <c r="AO48" s="4" t="str">
        <f>IF(AN48*15=0,"",AN48*15)</f>
        <v/>
      </c>
      <c r="AP48" s="278"/>
      <c r="AQ48" s="4" t="str">
        <f>IF(AP48*15=0,"",AP48*15)</f>
        <v/>
      </c>
      <c r="AR48" s="59" t="s">
        <v>25</v>
      </c>
      <c r="AS48" s="279"/>
      <c r="AT48" s="277"/>
      <c r="AU48" s="4" t="str">
        <f>IF(AT48*15=0,"",AT48*15)</f>
        <v/>
      </c>
      <c r="AV48" s="278"/>
      <c r="AW48" s="4" t="str">
        <f>IF(AV48*15=0,"",AV48*15)</f>
        <v/>
      </c>
      <c r="AX48" s="59" t="s">
        <v>25</v>
      </c>
      <c r="AY48" s="231" t="s">
        <v>221</v>
      </c>
      <c r="AZ48" s="5" t="str">
        <f t="shared" si="32"/>
        <v/>
      </c>
      <c r="BA48" s="18" t="str">
        <f t="shared" si="33"/>
        <v/>
      </c>
      <c r="BB48" s="6" t="str">
        <f t="shared" si="34"/>
        <v/>
      </c>
      <c r="BC48" s="4" t="str">
        <f>IF((L48+F48+R48+X48+AD48+AJ48+AP48+AV48)*15=0,"",(L48+F48+R48+X48+AD48+AJ48+AP48+AV48)*15)</f>
        <v/>
      </c>
      <c r="BD48" s="59" t="s">
        <v>25</v>
      </c>
      <c r="BE48" s="7" t="str">
        <f t="shared" si="36"/>
        <v/>
      </c>
    </row>
    <row r="49" spans="1:57" ht="15.75" customHeight="1" thickBot="1" x14ac:dyDescent="0.35">
      <c r="A49" s="134"/>
      <c r="B49" s="135"/>
      <c r="C49" s="136" t="s">
        <v>26</v>
      </c>
      <c r="D49" s="137">
        <f>SUM(D45:D48)</f>
        <v>0</v>
      </c>
      <c r="E49" s="138" t="str">
        <f>IF(D49*15=0,"",D49*15)</f>
        <v/>
      </c>
      <c r="F49" s="139">
        <f>SUM(F45:F48)</f>
        <v>0</v>
      </c>
      <c r="G49" s="138" t="str">
        <f>IF(F49*15=0,"",F49*15)</f>
        <v/>
      </c>
      <c r="H49" s="140" t="s">
        <v>25</v>
      </c>
      <c r="I49" s="141" t="s">
        <v>25</v>
      </c>
      <c r="J49" s="142">
        <f>SUM(J45:J48)</f>
        <v>0</v>
      </c>
      <c r="K49" s="138" t="str">
        <f>IF(J49*15=0,"",J49*15)</f>
        <v/>
      </c>
      <c r="L49" s="139">
        <f>SUM(L45:L48)</f>
        <v>0</v>
      </c>
      <c r="M49" s="138" t="str">
        <f>IF(L49*15=0,"",L49*15)</f>
        <v/>
      </c>
      <c r="N49" s="140" t="s">
        <v>25</v>
      </c>
      <c r="O49" s="141" t="s">
        <v>25</v>
      </c>
      <c r="P49" s="137">
        <f>SUM(P45:P48)</f>
        <v>0</v>
      </c>
      <c r="Q49" s="138" t="str">
        <f>IF(P49*15=0,"",P49*15)</f>
        <v/>
      </c>
      <c r="R49" s="139">
        <f>SUM(R45:R48)</f>
        <v>0</v>
      </c>
      <c r="S49" s="138" t="str">
        <f>IF(R49*15=0,"",R49*15)</f>
        <v/>
      </c>
      <c r="T49" s="140" t="s">
        <v>25</v>
      </c>
      <c r="U49" s="141" t="s">
        <v>25</v>
      </c>
      <c r="V49" s="142">
        <f>SUM(V45:V48)</f>
        <v>0</v>
      </c>
      <c r="W49" s="138" t="str">
        <f>IF(V49*15=0,"",V49*15)</f>
        <v/>
      </c>
      <c r="X49" s="139">
        <f>SUM(X45:X48)</f>
        <v>0</v>
      </c>
      <c r="Y49" s="138" t="str">
        <f>IF(X49*15=0,"",X49*15)</f>
        <v/>
      </c>
      <c r="Z49" s="140" t="s">
        <v>25</v>
      </c>
      <c r="AA49" s="141" t="s">
        <v>25</v>
      </c>
      <c r="AB49" s="137">
        <f>SUM(AB45:AB48)</f>
        <v>0</v>
      </c>
      <c r="AC49" s="138" t="str">
        <f>IF(AB49*15=0,"",AB49*15)</f>
        <v/>
      </c>
      <c r="AD49" s="139">
        <f>SUM(AD45:AD48)</f>
        <v>0</v>
      </c>
      <c r="AE49" s="138" t="str">
        <f>IF(AD49*15=0,"",AD49*15)</f>
        <v/>
      </c>
      <c r="AF49" s="140" t="s">
        <v>25</v>
      </c>
      <c r="AG49" s="141" t="s">
        <v>25</v>
      </c>
      <c r="AH49" s="142">
        <f>SUM(AH45:AH48)</f>
        <v>0</v>
      </c>
      <c r="AI49" s="138" t="str">
        <f>IF(AH49*15=0,"",AH49*15)</f>
        <v/>
      </c>
      <c r="AJ49" s="139">
        <f>SUM(AJ45:AJ48)</f>
        <v>0</v>
      </c>
      <c r="AK49" s="138" t="str">
        <f>IF(AJ49*15=0,"",AJ49*15)</f>
        <v/>
      </c>
      <c r="AL49" s="140" t="s">
        <v>25</v>
      </c>
      <c r="AM49" s="141" t="s">
        <v>25</v>
      </c>
      <c r="AN49" s="137">
        <f>SUM(AN45:AN48)</f>
        <v>0</v>
      </c>
      <c r="AO49" s="138" t="str">
        <f>IF(AN49*15=0,"",AN49*15)</f>
        <v/>
      </c>
      <c r="AP49" s="139">
        <f>SUM(AP45:AP48)</f>
        <v>0</v>
      </c>
      <c r="AQ49" s="138" t="str">
        <f>IF(AP49*15=0,"",AP49*15)</f>
        <v/>
      </c>
      <c r="AR49" s="140" t="s">
        <v>25</v>
      </c>
      <c r="AS49" s="141" t="s">
        <v>25</v>
      </c>
      <c r="AT49" s="142">
        <f>SUM(AT45:AT48)</f>
        <v>0</v>
      </c>
      <c r="AU49" s="138" t="str">
        <f>IF(AT49*15=0,"",AT49*15)</f>
        <v/>
      </c>
      <c r="AV49" s="139">
        <f>SUM(AV45:AV48)</f>
        <v>0</v>
      </c>
      <c r="AW49" s="138" t="str">
        <f>IF(AV49*15=0,"",AV49*15)</f>
        <v/>
      </c>
      <c r="AX49" s="140" t="s">
        <v>25</v>
      </c>
      <c r="AY49" s="141" t="s">
        <v>25</v>
      </c>
      <c r="AZ49" s="144" t="str">
        <f>IF(D49+J49+P49+V49=0,"",D49+J49+P49+V49)</f>
        <v/>
      </c>
      <c r="BA49" s="145" t="str">
        <f>IF((D49+J49+P49+V49)*15=0,"",(D49+J49+P49+V49)*15)</f>
        <v/>
      </c>
      <c r="BB49" s="146" t="str">
        <f>IF(F49+L49+R49+X49=0,"",F49+L49+R49+X49)</f>
        <v/>
      </c>
      <c r="BC49" s="145" t="str">
        <f>IF((F49+L49+R49+X49)*15=0,"",(F49+L49+R49+X49)*15)</f>
        <v/>
      </c>
      <c r="BD49" s="140" t="s">
        <v>25</v>
      </c>
      <c r="BE49" s="147" t="s">
        <v>244</v>
      </c>
    </row>
    <row r="50" spans="1:57" ht="15.75" customHeight="1" thickBot="1" x14ac:dyDescent="0.35">
      <c r="A50" s="148"/>
      <c r="B50" s="149"/>
      <c r="C50" s="150" t="s">
        <v>246</v>
      </c>
      <c r="D50" s="151">
        <f>D43+D49</f>
        <v>14</v>
      </c>
      <c r="E50" s="152">
        <f>IF(D50*15=0,"",D50*15)</f>
        <v>210</v>
      </c>
      <c r="F50" s="153">
        <f>F43+F49</f>
        <v>22</v>
      </c>
      <c r="G50" s="152">
        <f>IF(F50*15=0,"",F50*15)</f>
        <v>330</v>
      </c>
      <c r="H50" s="154" t="s">
        <v>25</v>
      </c>
      <c r="I50" s="155" t="s">
        <v>25</v>
      </c>
      <c r="J50" s="156">
        <f>J43+J49</f>
        <v>16</v>
      </c>
      <c r="K50" s="152">
        <f>IF(J50*15=0,"",J50*15)</f>
        <v>240</v>
      </c>
      <c r="L50" s="153">
        <f>L43+L49</f>
        <v>12</v>
      </c>
      <c r="M50" s="152">
        <f>IF(L50*15=0,"",L50*15)</f>
        <v>180</v>
      </c>
      <c r="N50" s="154" t="s">
        <v>25</v>
      </c>
      <c r="O50" s="155" t="s">
        <v>25</v>
      </c>
      <c r="P50" s="151">
        <f>P43+P49</f>
        <v>11</v>
      </c>
      <c r="Q50" s="152">
        <f>IF(P50*15=0,"",P50*15)</f>
        <v>165</v>
      </c>
      <c r="R50" s="153">
        <f>R43+R49</f>
        <v>20</v>
      </c>
      <c r="S50" s="152">
        <f>IF(R50*15=0,"",R50*15)</f>
        <v>300</v>
      </c>
      <c r="T50" s="154" t="s">
        <v>25</v>
      </c>
      <c r="U50" s="155" t="s">
        <v>25</v>
      </c>
      <c r="V50" s="156">
        <f>V43+V49</f>
        <v>9</v>
      </c>
      <c r="W50" s="152">
        <f>IF(V50*15=0,"",V50*15)</f>
        <v>135</v>
      </c>
      <c r="X50" s="153">
        <f>X43+X49</f>
        <v>17</v>
      </c>
      <c r="Y50" s="152">
        <f>IF(X50*15=0,"",X50*15)</f>
        <v>255</v>
      </c>
      <c r="Z50" s="154" t="s">
        <v>25</v>
      </c>
      <c r="AA50" s="155" t="s">
        <v>25</v>
      </c>
      <c r="AB50" s="151">
        <f>AB43+AB49</f>
        <v>9</v>
      </c>
      <c r="AC50" s="152">
        <f>IF(AB50*15=0,"",AB50*15)</f>
        <v>135</v>
      </c>
      <c r="AD50" s="153">
        <f>AD43+AD49</f>
        <v>14</v>
      </c>
      <c r="AE50" s="152">
        <f>IF(AD50*15=0,"",AD50*15)</f>
        <v>210</v>
      </c>
      <c r="AF50" s="154" t="s">
        <v>25</v>
      </c>
      <c r="AG50" s="155" t="s">
        <v>25</v>
      </c>
      <c r="AH50" s="156">
        <f>AH43+AH49</f>
        <v>12</v>
      </c>
      <c r="AI50" s="152">
        <f>IF(AH50*15=0,"",AH50*15)</f>
        <v>180</v>
      </c>
      <c r="AJ50" s="153">
        <f>AJ43+AJ49</f>
        <v>21</v>
      </c>
      <c r="AK50" s="152">
        <f>IF(AJ50*15=0,"",AJ50*15)</f>
        <v>315</v>
      </c>
      <c r="AL50" s="154" t="s">
        <v>25</v>
      </c>
      <c r="AM50" s="155" t="s">
        <v>25</v>
      </c>
      <c r="AN50" s="151">
        <f>AN43+AN49</f>
        <v>8</v>
      </c>
      <c r="AO50" s="152">
        <f>IF(AN50*15=0,"",AN50*15)</f>
        <v>120</v>
      </c>
      <c r="AP50" s="153">
        <f>AP43+AP49</f>
        <v>19</v>
      </c>
      <c r="AQ50" s="152">
        <f>IF(AP50*15=0,"",AP50*15)</f>
        <v>285</v>
      </c>
      <c r="AR50" s="154" t="s">
        <v>25</v>
      </c>
      <c r="AS50" s="155" t="s">
        <v>25</v>
      </c>
      <c r="AT50" s="156">
        <f>AT43+AT49</f>
        <v>6</v>
      </c>
      <c r="AU50" s="152">
        <f>IF(AT50*15=0,"",AT50*15)</f>
        <v>90</v>
      </c>
      <c r="AV50" s="153">
        <f>AV43+AV49</f>
        <v>19</v>
      </c>
      <c r="AW50" s="152">
        <f>IF(AV50*15=0,"",AV50*15)</f>
        <v>285</v>
      </c>
      <c r="AX50" s="154" t="s">
        <v>25</v>
      </c>
      <c r="AY50" s="155" t="s">
        <v>25</v>
      </c>
      <c r="AZ50" s="158">
        <f>IF(D50+J50+P50+V50+AB50+AN50+AT50+AH50=0,"",D50+J50+P50+V50+AB50+AN50+AT50+AH50)</f>
        <v>85</v>
      </c>
      <c r="BA50" s="158">
        <f>IF(E50+K50+Q50+W50+AC50+AO50+AU50+AI50=0,"",E50+K50+Q50+W50+AC50+AO50+AU50+AI50)</f>
        <v>1275</v>
      </c>
      <c r="BB50" s="158">
        <f>IF(F50+L50+R50+X50+AD50+AP50+AV50+AJ50=0,"",F50+L50+R50+X50+AD50+AP50+AV50+AJ50)</f>
        <v>144</v>
      </c>
      <c r="BC50" s="158">
        <f>IF(G50+M50+S50+Y50+AE50+AQ50+AW50+AK50=0,"",G50+M50+S50+Y50+AE50+AQ50+AW50+AK50)</f>
        <v>2160</v>
      </c>
      <c r="BD50" s="154" t="s">
        <v>25</v>
      </c>
      <c r="BE50" s="159" t="s">
        <v>244</v>
      </c>
    </row>
    <row r="51" spans="1:57" ht="15.75" customHeight="1" thickTop="1" thickBot="1" x14ac:dyDescent="0.35">
      <c r="A51" s="160"/>
      <c r="B51" s="161"/>
      <c r="C51" s="162" t="s">
        <v>27</v>
      </c>
      <c r="D51" s="564"/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5"/>
      <c r="Q51" s="565"/>
      <c r="R51" s="565"/>
      <c r="S51" s="565"/>
      <c r="T51" s="565"/>
      <c r="U51" s="565"/>
      <c r="V51" s="565"/>
      <c r="W51" s="565"/>
      <c r="X51" s="565"/>
      <c r="Y51" s="565"/>
      <c r="Z51" s="565"/>
      <c r="AA51" s="565"/>
      <c r="AB51" s="564"/>
      <c r="AC51" s="565"/>
      <c r="AD51" s="565"/>
      <c r="AE51" s="565"/>
      <c r="AF51" s="565"/>
      <c r="AG51" s="565"/>
      <c r="AH51" s="565"/>
      <c r="AI51" s="565"/>
      <c r="AJ51" s="565"/>
      <c r="AK51" s="565"/>
      <c r="AL51" s="565"/>
      <c r="AM51" s="565"/>
      <c r="AN51" s="565"/>
      <c r="AO51" s="565"/>
      <c r="AP51" s="565"/>
      <c r="AQ51" s="565"/>
      <c r="AR51" s="565"/>
      <c r="AS51" s="565"/>
      <c r="AT51" s="565"/>
      <c r="AU51" s="565"/>
      <c r="AV51" s="565"/>
      <c r="AW51" s="565"/>
      <c r="AX51" s="565"/>
      <c r="AY51" s="565"/>
      <c r="AZ51" s="559"/>
      <c r="BA51" s="560"/>
      <c r="BB51" s="560"/>
      <c r="BC51" s="560"/>
      <c r="BD51" s="560"/>
      <c r="BE51" s="561"/>
    </row>
    <row r="52" spans="1:57" s="377" customFormat="1" ht="15.75" customHeight="1" x14ac:dyDescent="0.3">
      <c r="A52" s="370"/>
      <c r="B52" s="101"/>
      <c r="C52" s="371"/>
      <c r="D52" s="372"/>
      <c r="E52" s="163" t="str">
        <f>IF(D52*15=0,"",D52*15)</f>
        <v/>
      </c>
      <c r="F52" s="373"/>
      <c r="G52" s="163" t="str">
        <f>IF(F52*15=0,"",F52*15)</f>
        <v/>
      </c>
      <c r="H52" s="373"/>
      <c r="I52" s="374"/>
      <c r="J52" s="375"/>
      <c r="K52" s="163" t="str">
        <f>IF(J52*15=0,"",J52*15)</f>
        <v/>
      </c>
      <c r="L52" s="373"/>
      <c r="M52" s="163" t="str">
        <f>IF(L52*15=0,"",L52*15)</f>
        <v/>
      </c>
      <c r="N52" s="373"/>
      <c r="O52" s="376"/>
      <c r="P52" s="372"/>
      <c r="Q52" s="163" t="str">
        <f>IF(P52*15=0,"",P52*15)</f>
        <v/>
      </c>
      <c r="R52" s="373"/>
      <c r="S52" s="163" t="str">
        <f>IF(R52*15=0,"",R52*15)</f>
        <v/>
      </c>
      <c r="T52" s="373"/>
      <c r="U52" s="374"/>
      <c r="V52" s="375"/>
      <c r="W52" s="163" t="str">
        <f>IF(V52*15=0,"",V52*15)</f>
        <v/>
      </c>
      <c r="X52" s="373"/>
      <c r="Y52" s="163" t="str">
        <f>IF(X52*15=0,"",X52*15)</f>
        <v/>
      </c>
      <c r="Z52" s="373"/>
      <c r="AA52" s="376"/>
      <c r="AB52" s="372"/>
      <c r="AC52" s="163" t="str">
        <f>IF(AB52*15=0,"",AB52*15)</f>
        <v/>
      </c>
      <c r="AD52" s="373"/>
      <c r="AE52" s="163" t="str">
        <f>IF(AD52*15=0,"",AD52*15)</f>
        <v/>
      </c>
      <c r="AF52" s="373"/>
      <c r="AG52" s="374"/>
      <c r="AH52" s="375"/>
      <c r="AI52" s="163" t="str">
        <f>IF(AH52*15=0,"",AH52*15)</f>
        <v/>
      </c>
      <c r="AJ52" s="373"/>
      <c r="AK52" s="163" t="str">
        <f>IF(AJ52*15=0,"",AJ52*15)</f>
        <v/>
      </c>
      <c r="AL52" s="373"/>
      <c r="AM52" s="376"/>
      <c r="AN52" s="372"/>
      <c r="AO52" s="163" t="str">
        <f>IF(AN52*15=0,"",AN52*15)</f>
        <v/>
      </c>
      <c r="AP52" s="373"/>
      <c r="AQ52" s="163" t="str">
        <f>IF(AP52*15=0,"",AP52*15)</f>
        <v/>
      </c>
      <c r="AR52" s="373"/>
      <c r="AS52" s="374"/>
      <c r="AT52" s="375"/>
      <c r="AU52" s="163" t="str">
        <f>IF(AT52*15=0,"",AT52*15)</f>
        <v/>
      </c>
      <c r="AV52" s="373"/>
      <c r="AW52" s="163" t="str">
        <f>IF(AV52*15=0,"",AV52*15)</f>
        <v/>
      </c>
      <c r="AX52" s="373"/>
      <c r="AY52" s="376"/>
      <c r="AZ52" s="124" t="str">
        <f>IF(D52+J52+P52+V52=0,"",D52+J52+P52+V52)</f>
        <v/>
      </c>
      <c r="BA52" s="123" t="str">
        <f>IF((D52+J52+P52+V52)*15=0,"",(D52+J52+P52+V52)*15)</f>
        <v/>
      </c>
      <c r="BB52" s="125" t="str">
        <f>IF(F52+L52+R52+X52=0,"",F52+L52+R52+X52)</f>
        <v/>
      </c>
      <c r="BC52" s="123" t="str">
        <f>IF((F52+L52+R52+X52)*15=0,"",(F52+L52+R52+X52)*15)</f>
        <v/>
      </c>
      <c r="BD52" s="125" t="str">
        <f>IF(H52+N52+T52+Z52=0,"",H52+N52+T52+Z52)</f>
        <v/>
      </c>
      <c r="BE52" s="126" t="s">
        <v>244</v>
      </c>
    </row>
    <row r="53" spans="1:57" s="377" customFormat="1" ht="9.9499999999999993" customHeight="1" x14ac:dyDescent="0.2">
      <c r="A53" s="566"/>
      <c r="B53" s="567"/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567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64"/>
      <c r="BA53" s="165"/>
      <c r="BB53" s="165"/>
      <c r="BC53" s="165"/>
      <c r="BD53" s="165"/>
      <c r="BE53" s="166"/>
    </row>
    <row r="54" spans="1:57" s="377" customFormat="1" ht="15.75" customHeight="1" x14ac:dyDescent="0.25">
      <c r="A54" s="378" t="s">
        <v>132</v>
      </c>
      <c r="B54" s="104" t="s">
        <v>17</v>
      </c>
      <c r="C54" s="200" t="s">
        <v>31</v>
      </c>
      <c r="D54" s="379"/>
      <c r="E54" s="325"/>
      <c r="F54" s="325"/>
      <c r="G54" s="325"/>
      <c r="H54" s="380"/>
      <c r="I54" s="381"/>
      <c r="J54" s="382"/>
      <c r="K54" s="325"/>
      <c r="L54" s="325"/>
      <c r="M54" s="325">
        <v>160</v>
      </c>
      <c r="N54" s="380">
        <v>0</v>
      </c>
      <c r="O54" s="381" t="s">
        <v>51</v>
      </c>
      <c r="P54" s="327"/>
      <c r="Q54" s="325"/>
      <c r="R54" s="325"/>
      <c r="S54" s="325"/>
      <c r="T54" s="380"/>
      <c r="U54" s="381"/>
      <c r="V54" s="382"/>
      <c r="W54" s="325"/>
      <c r="X54" s="325"/>
      <c r="Y54" s="325"/>
      <c r="Z54" s="380"/>
      <c r="AA54" s="381"/>
      <c r="AB54" s="382"/>
      <c r="AC54" s="325"/>
      <c r="AD54" s="325"/>
      <c r="AE54" s="325"/>
      <c r="AF54" s="380"/>
      <c r="AG54" s="381"/>
      <c r="AH54" s="382"/>
      <c r="AI54" s="325"/>
      <c r="AJ54" s="325"/>
      <c r="AK54" s="343"/>
      <c r="AL54" s="344"/>
      <c r="AM54" s="383"/>
      <c r="AN54" s="382"/>
      <c r="AO54" s="325"/>
      <c r="AP54" s="325"/>
      <c r="AQ54" s="325"/>
      <c r="AR54" s="380"/>
      <c r="AS54" s="381"/>
      <c r="AT54" s="382"/>
      <c r="AU54" s="325"/>
      <c r="AV54" s="325"/>
      <c r="AW54" s="278"/>
      <c r="AX54" s="244"/>
      <c r="AY54" s="384"/>
      <c r="AZ54" s="167"/>
      <c r="BA54" s="168"/>
      <c r="BB54" s="168"/>
      <c r="BC54" s="168"/>
      <c r="BD54" s="168"/>
      <c r="BE54" s="169"/>
    </row>
    <row r="55" spans="1:57" s="377" customFormat="1" ht="15.75" customHeight="1" x14ac:dyDescent="0.25">
      <c r="A55" s="385" t="s">
        <v>438</v>
      </c>
      <c r="B55" s="63" t="s">
        <v>17</v>
      </c>
      <c r="C55" s="201" t="s">
        <v>32</v>
      </c>
      <c r="D55" s="386"/>
      <c r="E55" s="325"/>
      <c r="F55" s="325"/>
      <c r="G55" s="325"/>
      <c r="H55" s="380"/>
      <c r="I55" s="258"/>
      <c r="J55" s="382"/>
      <c r="K55" s="325"/>
      <c r="L55" s="325"/>
      <c r="M55" s="325"/>
      <c r="N55" s="380"/>
      <c r="O55" s="258"/>
      <c r="P55" s="327"/>
      <c r="Q55" s="325"/>
      <c r="R55" s="325"/>
      <c r="S55" s="325"/>
      <c r="T55" s="380"/>
      <c r="U55" s="258"/>
      <c r="V55" s="382"/>
      <c r="W55" s="325"/>
      <c r="X55" s="325"/>
      <c r="Y55" s="325">
        <v>160</v>
      </c>
      <c r="Z55" s="380">
        <v>0</v>
      </c>
      <c r="AA55" s="258" t="s">
        <v>51</v>
      </c>
      <c r="AB55" s="382"/>
      <c r="AC55" s="325"/>
      <c r="AD55" s="325"/>
      <c r="AE55" s="325"/>
      <c r="AF55" s="380"/>
      <c r="AG55" s="258"/>
      <c r="AH55" s="382"/>
      <c r="AI55" s="325"/>
      <c r="AJ55" s="325"/>
      <c r="AK55" s="343"/>
      <c r="AL55" s="344"/>
      <c r="AM55" s="387"/>
      <c r="AN55" s="382"/>
      <c r="AO55" s="325"/>
      <c r="AP55" s="325"/>
      <c r="AQ55" s="325"/>
      <c r="AR55" s="380"/>
      <c r="AS55" s="258"/>
      <c r="AT55" s="382"/>
      <c r="AU55" s="325"/>
      <c r="AV55" s="325"/>
      <c r="AW55" s="278"/>
      <c r="AX55" s="244"/>
      <c r="AY55" s="384"/>
      <c r="AZ55" s="167"/>
      <c r="BA55" s="168"/>
      <c r="BB55" s="168"/>
      <c r="BC55" s="168"/>
      <c r="BD55" s="168"/>
      <c r="BE55" s="169"/>
    </row>
    <row r="56" spans="1:57" s="377" customFormat="1" ht="15.75" customHeight="1" x14ac:dyDescent="0.25">
      <c r="A56" s="385" t="s">
        <v>512</v>
      </c>
      <c r="B56" s="63" t="s">
        <v>17</v>
      </c>
      <c r="C56" s="201" t="s">
        <v>131</v>
      </c>
      <c r="D56" s="386"/>
      <c r="E56" s="325"/>
      <c r="F56" s="325"/>
      <c r="G56" s="325"/>
      <c r="H56" s="380"/>
      <c r="I56" s="258"/>
      <c r="J56" s="382"/>
      <c r="K56" s="325"/>
      <c r="L56" s="325"/>
      <c r="M56" s="325"/>
      <c r="N56" s="380"/>
      <c r="O56" s="258"/>
      <c r="P56" s="327"/>
      <c r="Q56" s="325"/>
      <c r="R56" s="325"/>
      <c r="S56" s="325"/>
      <c r="T56" s="380"/>
      <c r="U56" s="258"/>
      <c r="V56" s="382"/>
      <c r="W56" s="325"/>
      <c r="X56" s="325"/>
      <c r="Y56" s="325"/>
      <c r="Z56" s="380"/>
      <c r="AA56" s="258"/>
      <c r="AB56" s="382"/>
      <c r="AC56" s="325"/>
      <c r="AD56" s="325"/>
      <c r="AE56" s="325"/>
      <c r="AF56" s="380"/>
      <c r="AG56" s="258"/>
      <c r="AH56" s="382"/>
      <c r="AI56" s="325"/>
      <c r="AJ56" s="325"/>
      <c r="AK56" s="343">
        <v>160</v>
      </c>
      <c r="AL56" s="344">
        <v>0</v>
      </c>
      <c r="AM56" s="387" t="s">
        <v>51</v>
      </c>
      <c r="AN56" s="382"/>
      <c r="AO56" s="325"/>
      <c r="AP56" s="325"/>
      <c r="AQ56" s="325"/>
      <c r="AR56" s="380"/>
      <c r="AS56" s="258"/>
      <c r="AT56" s="382"/>
      <c r="AU56" s="325"/>
      <c r="AV56" s="325"/>
      <c r="AW56" s="278"/>
      <c r="AX56" s="244"/>
      <c r="AY56" s="384"/>
      <c r="AZ56" s="167"/>
      <c r="BA56" s="168"/>
      <c r="BB56" s="168"/>
      <c r="BC56" s="168"/>
      <c r="BD56" s="168"/>
      <c r="BE56" s="169"/>
    </row>
    <row r="57" spans="1:57" s="377" customFormat="1" ht="15.75" customHeight="1" thickBot="1" x14ac:dyDescent="0.3">
      <c r="A57" s="388" t="s">
        <v>513</v>
      </c>
      <c r="B57" s="64" t="s">
        <v>17</v>
      </c>
      <c r="C57" s="202" t="s">
        <v>238</v>
      </c>
      <c r="D57" s="389"/>
      <c r="E57" s="390"/>
      <c r="F57" s="390"/>
      <c r="G57" s="390"/>
      <c r="H57" s="391"/>
      <c r="I57" s="392"/>
      <c r="J57" s="393"/>
      <c r="K57" s="390"/>
      <c r="L57" s="390"/>
      <c r="M57" s="390"/>
      <c r="N57" s="391"/>
      <c r="O57" s="392"/>
      <c r="P57" s="394"/>
      <c r="Q57" s="390"/>
      <c r="R57" s="390"/>
      <c r="S57" s="390"/>
      <c r="T57" s="391"/>
      <c r="U57" s="392"/>
      <c r="V57" s="393"/>
      <c r="W57" s="390"/>
      <c r="X57" s="390"/>
      <c r="Y57" s="390"/>
      <c r="Z57" s="391"/>
      <c r="AA57" s="392"/>
      <c r="AB57" s="393"/>
      <c r="AC57" s="390"/>
      <c r="AD57" s="390"/>
      <c r="AE57" s="390"/>
      <c r="AF57" s="391"/>
      <c r="AG57" s="392"/>
      <c r="AH57" s="393"/>
      <c r="AI57" s="390"/>
      <c r="AJ57" s="390"/>
      <c r="AK57" s="390"/>
      <c r="AL57" s="391"/>
      <c r="AM57" s="395"/>
      <c r="AN57" s="393"/>
      <c r="AO57" s="390"/>
      <c r="AP57" s="390"/>
      <c r="AQ57" s="390"/>
      <c r="AR57" s="391"/>
      <c r="AS57" s="392"/>
      <c r="AT57" s="393"/>
      <c r="AU57" s="390"/>
      <c r="AV57" s="390"/>
      <c r="AW57" s="396">
        <v>80</v>
      </c>
      <c r="AX57" s="397">
        <v>0</v>
      </c>
      <c r="AY57" s="398" t="s">
        <v>51</v>
      </c>
      <c r="AZ57" s="167"/>
      <c r="BA57" s="168"/>
      <c r="BB57" s="168"/>
      <c r="BC57" s="168"/>
      <c r="BD57" s="168"/>
      <c r="BE57" s="169"/>
    </row>
    <row r="58" spans="1:57" s="377" customFormat="1" ht="9.9499999999999993" customHeight="1" thickTop="1" x14ac:dyDescent="0.2">
      <c r="A58" s="566"/>
      <c r="B58" s="567"/>
      <c r="C58" s="567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98"/>
      <c r="AX58" s="198"/>
      <c r="AY58" s="198"/>
      <c r="AZ58" s="164"/>
      <c r="BA58" s="165"/>
      <c r="BB58" s="165"/>
      <c r="BC58" s="165"/>
      <c r="BD58" s="165"/>
      <c r="BE58" s="166"/>
    </row>
    <row r="59" spans="1:57" s="377" customFormat="1" ht="15.75" customHeight="1" x14ac:dyDescent="0.2">
      <c r="A59" s="552" t="s">
        <v>33</v>
      </c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553"/>
      <c r="W59" s="553"/>
      <c r="X59" s="553"/>
      <c r="Y59" s="553"/>
      <c r="Z59" s="553"/>
      <c r="AA59" s="55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164"/>
      <c r="BA59" s="165"/>
      <c r="BB59" s="165"/>
      <c r="BC59" s="165"/>
      <c r="BD59" s="165"/>
      <c r="BE59" s="166"/>
    </row>
    <row r="60" spans="1:57" s="377" customFormat="1" ht="15.75" customHeight="1" x14ac:dyDescent="0.3">
      <c r="A60" s="170"/>
      <c r="B60" s="101"/>
      <c r="C60" s="171" t="s">
        <v>34</v>
      </c>
      <c r="D60" s="172"/>
      <c r="E60" s="173"/>
      <c r="F60" s="173"/>
      <c r="G60" s="173"/>
      <c r="H60" s="125"/>
      <c r="I60" s="174">
        <f>COUNTIF(I12:I48,"A")</f>
        <v>0</v>
      </c>
      <c r="J60" s="172"/>
      <c r="K60" s="173"/>
      <c r="L60" s="173"/>
      <c r="M60" s="173"/>
      <c r="N60" s="125"/>
      <c r="O60" s="174">
        <f>COUNTIF(O12:O48,"A")</f>
        <v>0</v>
      </c>
      <c r="P60" s="172"/>
      <c r="Q60" s="173"/>
      <c r="R60" s="173"/>
      <c r="S60" s="173"/>
      <c r="T60" s="125"/>
      <c r="U60" s="174">
        <f>COUNTIF(U12:U48,"A")</f>
        <v>0</v>
      </c>
      <c r="V60" s="172"/>
      <c r="W60" s="173"/>
      <c r="X60" s="173"/>
      <c r="Y60" s="173"/>
      <c r="Z60" s="125"/>
      <c r="AA60" s="174">
        <f>COUNTIF(AA12:AA48,"A")</f>
        <v>0</v>
      </c>
      <c r="AB60" s="172"/>
      <c r="AC60" s="173"/>
      <c r="AD60" s="173"/>
      <c r="AE60" s="173"/>
      <c r="AF60" s="125"/>
      <c r="AG60" s="174">
        <f>COUNTIF(AG12:AG48,"A")</f>
        <v>0</v>
      </c>
      <c r="AH60" s="172"/>
      <c r="AI60" s="173"/>
      <c r="AJ60" s="173"/>
      <c r="AK60" s="173"/>
      <c r="AL60" s="125"/>
      <c r="AM60" s="174">
        <f>COUNTIF(AM12:AM48,"A")</f>
        <v>0</v>
      </c>
      <c r="AN60" s="172"/>
      <c r="AO60" s="173"/>
      <c r="AP60" s="173"/>
      <c r="AQ60" s="173"/>
      <c r="AR60" s="125"/>
      <c r="AS60" s="174">
        <f>COUNTIF(AS12:AS48,"A")</f>
        <v>0</v>
      </c>
      <c r="AT60" s="172"/>
      <c r="AU60" s="173"/>
      <c r="AV60" s="173"/>
      <c r="AW60" s="173"/>
      <c r="AX60" s="125"/>
      <c r="AY60" s="174">
        <f>COUNTIF(AY12:AY48,"A")</f>
        <v>0</v>
      </c>
      <c r="AZ60" s="175"/>
      <c r="BA60" s="173"/>
      <c r="BB60" s="173"/>
      <c r="BC60" s="173"/>
      <c r="BD60" s="125"/>
      <c r="BE60" s="176">
        <f t="shared" ref="BE60:BE71" si="37">SUM(D60:AY60)</f>
        <v>0</v>
      </c>
    </row>
    <row r="61" spans="1:57" s="377" customFormat="1" ht="15.75" customHeight="1" x14ac:dyDescent="0.3">
      <c r="A61" s="170"/>
      <c r="B61" s="101"/>
      <c r="C61" s="171" t="s">
        <v>35</v>
      </c>
      <c r="D61" s="172"/>
      <c r="E61" s="173"/>
      <c r="F61" s="173"/>
      <c r="G61" s="173"/>
      <c r="H61" s="125"/>
      <c r="I61" s="174">
        <f>COUNTIF(I12:I48,"B")</f>
        <v>0</v>
      </c>
      <c r="J61" s="172"/>
      <c r="K61" s="173"/>
      <c r="L61" s="173"/>
      <c r="M61" s="173"/>
      <c r="N61" s="125"/>
      <c r="O61" s="174">
        <f>COUNTIF(O12:O48,"B")</f>
        <v>2</v>
      </c>
      <c r="P61" s="172"/>
      <c r="Q61" s="173"/>
      <c r="R61" s="173"/>
      <c r="S61" s="173"/>
      <c r="T61" s="125"/>
      <c r="U61" s="174">
        <f>COUNTIF(U12:U48,"B")</f>
        <v>1</v>
      </c>
      <c r="V61" s="172"/>
      <c r="W61" s="173"/>
      <c r="X61" s="173"/>
      <c r="Y61" s="173"/>
      <c r="Z61" s="125"/>
      <c r="AA61" s="174">
        <f>COUNTIF(AA12:AA48,"B")</f>
        <v>0</v>
      </c>
      <c r="AB61" s="172"/>
      <c r="AC61" s="173"/>
      <c r="AD61" s="173"/>
      <c r="AE61" s="173"/>
      <c r="AF61" s="125"/>
      <c r="AG61" s="174">
        <f>COUNTIF(AG12:AG48,"B")</f>
        <v>0</v>
      </c>
      <c r="AH61" s="172"/>
      <c r="AI61" s="173"/>
      <c r="AJ61" s="173"/>
      <c r="AK61" s="173"/>
      <c r="AL61" s="125"/>
      <c r="AM61" s="174">
        <f>COUNTIF(AM12:AM48,"B")</f>
        <v>0</v>
      </c>
      <c r="AN61" s="172"/>
      <c r="AO61" s="173"/>
      <c r="AP61" s="173"/>
      <c r="AQ61" s="173"/>
      <c r="AR61" s="125"/>
      <c r="AS61" s="174">
        <f>COUNTIF(AS12:AS48,"B")</f>
        <v>0</v>
      </c>
      <c r="AT61" s="172"/>
      <c r="AU61" s="173"/>
      <c r="AV61" s="173"/>
      <c r="AW61" s="173"/>
      <c r="AX61" s="125"/>
      <c r="AY61" s="174">
        <f>COUNTIF(AY12:AY48,"B")</f>
        <v>1</v>
      </c>
      <c r="AZ61" s="175"/>
      <c r="BA61" s="173"/>
      <c r="BB61" s="173"/>
      <c r="BC61" s="173"/>
      <c r="BD61" s="125"/>
      <c r="BE61" s="176">
        <f t="shared" si="37"/>
        <v>4</v>
      </c>
    </row>
    <row r="62" spans="1:57" s="377" customFormat="1" ht="15.75" customHeight="1" x14ac:dyDescent="0.3">
      <c r="A62" s="170"/>
      <c r="B62" s="101"/>
      <c r="C62" s="171" t="s">
        <v>36</v>
      </c>
      <c r="D62" s="172"/>
      <c r="E62" s="173"/>
      <c r="F62" s="173"/>
      <c r="G62" s="173"/>
      <c r="H62" s="125"/>
      <c r="I62" s="174">
        <f>COUNTIF(I12:I48,"F")</f>
        <v>2</v>
      </c>
      <c r="J62" s="172"/>
      <c r="K62" s="173"/>
      <c r="L62" s="173"/>
      <c r="M62" s="173"/>
      <c r="N62" s="125"/>
      <c r="O62" s="174">
        <f>COUNTIF(O12:O48,"F")</f>
        <v>2</v>
      </c>
      <c r="P62" s="172"/>
      <c r="Q62" s="173"/>
      <c r="R62" s="173"/>
      <c r="S62" s="173"/>
      <c r="T62" s="125"/>
      <c r="U62" s="174">
        <f>COUNTIF(U12:U48,"F")</f>
        <v>0</v>
      </c>
      <c r="V62" s="172"/>
      <c r="W62" s="173"/>
      <c r="X62" s="173"/>
      <c r="Y62" s="173"/>
      <c r="Z62" s="125"/>
      <c r="AA62" s="174">
        <f>COUNTIF(AA12:AA48,"F")</f>
        <v>0</v>
      </c>
      <c r="AB62" s="172"/>
      <c r="AC62" s="173"/>
      <c r="AD62" s="173"/>
      <c r="AE62" s="173"/>
      <c r="AF62" s="125"/>
      <c r="AG62" s="174">
        <f>COUNTIF(AG12:AG48,"F")</f>
        <v>0</v>
      </c>
      <c r="AH62" s="172"/>
      <c r="AI62" s="173"/>
      <c r="AJ62" s="173"/>
      <c r="AK62" s="173"/>
      <c r="AL62" s="125"/>
      <c r="AM62" s="174">
        <f>COUNTIF(AM12:AM48,"F")</f>
        <v>0</v>
      </c>
      <c r="AN62" s="172"/>
      <c r="AO62" s="173"/>
      <c r="AP62" s="173"/>
      <c r="AQ62" s="173"/>
      <c r="AR62" s="125"/>
      <c r="AS62" s="174">
        <f>COUNTIF(AS12:AS48,"F")</f>
        <v>0</v>
      </c>
      <c r="AT62" s="172"/>
      <c r="AU62" s="173"/>
      <c r="AV62" s="173"/>
      <c r="AW62" s="173"/>
      <c r="AX62" s="125"/>
      <c r="AY62" s="174">
        <f>COUNTIF(AY12:AY48,"F")</f>
        <v>0</v>
      </c>
      <c r="AZ62" s="175"/>
      <c r="BA62" s="173"/>
      <c r="BB62" s="173"/>
      <c r="BC62" s="173"/>
      <c r="BD62" s="125"/>
      <c r="BE62" s="176">
        <f t="shared" si="37"/>
        <v>4</v>
      </c>
    </row>
    <row r="63" spans="1:57" s="377" customFormat="1" ht="15.75" customHeight="1" x14ac:dyDescent="0.3">
      <c r="A63" s="170"/>
      <c r="B63" s="101"/>
      <c r="C63" s="171" t="s">
        <v>37</v>
      </c>
      <c r="D63" s="172"/>
      <c r="E63" s="173"/>
      <c r="F63" s="173"/>
      <c r="G63" s="173"/>
      <c r="H63" s="125"/>
      <c r="I63" s="174">
        <f>COUNTIF(I12:I48,"F(Z)")</f>
        <v>0</v>
      </c>
      <c r="J63" s="172"/>
      <c r="K63" s="173"/>
      <c r="L63" s="173"/>
      <c r="M63" s="173"/>
      <c r="N63" s="125"/>
      <c r="O63" s="174">
        <f>COUNTIF(O12:O48,"F(Z)")</f>
        <v>0</v>
      </c>
      <c r="P63" s="172"/>
      <c r="Q63" s="173"/>
      <c r="R63" s="173"/>
      <c r="S63" s="173"/>
      <c r="T63" s="125"/>
      <c r="U63" s="174">
        <f>COUNTIF(U12:U48,"F(Z)")</f>
        <v>0</v>
      </c>
      <c r="V63" s="172"/>
      <c r="W63" s="173"/>
      <c r="X63" s="173"/>
      <c r="Y63" s="173"/>
      <c r="Z63" s="125"/>
      <c r="AA63" s="174">
        <f>COUNTIF(AA12:AA48,"F(Z)")</f>
        <v>0</v>
      </c>
      <c r="AB63" s="172"/>
      <c r="AC63" s="173"/>
      <c r="AD63" s="173"/>
      <c r="AE63" s="173"/>
      <c r="AF63" s="125"/>
      <c r="AG63" s="174">
        <f>COUNTIF(AG12:AG48,"F(Z)")</f>
        <v>0</v>
      </c>
      <c r="AH63" s="172"/>
      <c r="AI63" s="173"/>
      <c r="AJ63" s="173"/>
      <c r="AK63" s="173"/>
      <c r="AL63" s="125"/>
      <c r="AM63" s="174">
        <f>COUNTIF(AM12:AM48,"F(Z)")</f>
        <v>0</v>
      </c>
      <c r="AN63" s="172"/>
      <c r="AO63" s="173"/>
      <c r="AP63" s="173"/>
      <c r="AQ63" s="173"/>
      <c r="AR63" s="125"/>
      <c r="AS63" s="174">
        <f>COUNTIF(AS12:AS48,"F(Z)")</f>
        <v>0</v>
      </c>
      <c r="AT63" s="172"/>
      <c r="AU63" s="173"/>
      <c r="AV63" s="173"/>
      <c r="AW63" s="173"/>
      <c r="AX63" s="125"/>
      <c r="AY63" s="174">
        <f>COUNTIF(AY12:AY48,"F(Z)")</f>
        <v>0</v>
      </c>
      <c r="AZ63" s="175"/>
      <c r="BA63" s="173"/>
      <c r="BB63" s="173"/>
      <c r="BC63" s="173"/>
      <c r="BD63" s="125"/>
      <c r="BE63" s="176">
        <f t="shared" si="37"/>
        <v>0</v>
      </c>
    </row>
    <row r="64" spans="1:57" s="377" customFormat="1" ht="15.75" customHeight="1" x14ac:dyDescent="0.3">
      <c r="A64" s="170"/>
      <c r="B64" s="101"/>
      <c r="C64" s="171" t="s">
        <v>38</v>
      </c>
      <c r="D64" s="172"/>
      <c r="E64" s="173"/>
      <c r="F64" s="173"/>
      <c r="G64" s="173"/>
      <c r="H64" s="125"/>
      <c r="I64" s="174">
        <f>COUNTIF(I12:I48,"G")</f>
        <v>0</v>
      </c>
      <c r="J64" s="172"/>
      <c r="K64" s="173"/>
      <c r="L64" s="173"/>
      <c r="M64" s="173"/>
      <c r="N64" s="125"/>
      <c r="O64" s="174">
        <f>COUNTIF(O12:O48,"G")</f>
        <v>1</v>
      </c>
      <c r="P64" s="172"/>
      <c r="Q64" s="173"/>
      <c r="R64" s="173"/>
      <c r="S64" s="173"/>
      <c r="T64" s="125"/>
      <c r="U64" s="174">
        <f>COUNTIF(U12:U48,"G")</f>
        <v>2</v>
      </c>
      <c r="V64" s="172"/>
      <c r="W64" s="173"/>
      <c r="X64" s="173"/>
      <c r="Y64" s="173"/>
      <c r="Z64" s="125"/>
      <c r="AA64" s="174">
        <f>COUNTIF(AA12:AA48,"G")</f>
        <v>1</v>
      </c>
      <c r="AB64" s="172"/>
      <c r="AC64" s="173"/>
      <c r="AD64" s="173"/>
      <c r="AE64" s="173"/>
      <c r="AF64" s="125"/>
      <c r="AG64" s="174">
        <f>COUNTIF(AG12:AG48,"G")</f>
        <v>1</v>
      </c>
      <c r="AH64" s="172"/>
      <c r="AI64" s="173"/>
      <c r="AJ64" s="173"/>
      <c r="AK64" s="173"/>
      <c r="AL64" s="125"/>
      <c r="AM64" s="174">
        <f>COUNTIF(AM12:AM48,"G")</f>
        <v>1</v>
      </c>
      <c r="AN64" s="172"/>
      <c r="AO64" s="173"/>
      <c r="AP64" s="173"/>
      <c r="AQ64" s="173"/>
      <c r="AR64" s="125"/>
      <c r="AS64" s="174">
        <f>COUNTIF(AS12:AS48,"G")</f>
        <v>1</v>
      </c>
      <c r="AT64" s="172"/>
      <c r="AU64" s="173"/>
      <c r="AV64" s="173"/>
      <c r="AW64" s="173"/>
      <c r="AX64" s="125"/>
      <c r="AY64" s="174">
        <f>COUNTIF(AY12:AY48,"G")</f>
        <v>2</v>
      </c>
      <c r="AZ64" s="175"/>
      <c r="BA64" s="173"/>
      <c r="BB64" s="173"/>
      <c r="BC64" s="173"/>
      <c r="BD64" s="125"/>
      <c r="BE64" s="176">
        <f t="shared" si="37"/>
        <v>9</v>
      </c>
    </row>
    <row r="65" spans="1:57" s="377" customFormat="1" ht="15.75" customHeight="1" x14ac:dyDescent="0.25">
      <c r="A65" s="170"/>
      <c r="B65" s="177"/>
      <c r="C65" s="171" t="s">
        <v>39</v>
      </c>
      <c r="D65" s="178"/>
      <c r="E65" s="165"/>
      <c r="F65" s="165"/>
      <c r="G65" s="165"/>
      <c r="H65" s="179"/>
      <c r="I65" s="174">
        <f>COUNTIF(I12:I48,"G(Z)")</f>
        <v>0</v>
      </c>
      <c r="J65" s="178"/>
      <c r="K65" s="165"/>
      <c r="L65" s="165"/>
      <c r="M65" s="165"/>
      <c r="N65" s="179"/>
      <c r="O65" s="174">
        <f>COUNTIF(O12:O48,"G(Z)")</f>
        <v>0</v>
      </c>
      <c r="P65" s="178"/>
      <c r="Q65" s="165"/>
      <c r="R65" s="165"/>
      <c r="S65" s="165"/>
      <c r="T65" s="179"/>
      <c r="U65" s="174">
        <f>COUNTIF(U12:U48,"G(Z)")</f>
        <v>0</v>
      </c>
      <c r="V65" s="178"/>
      <c r="W65" s="165"/>
      <c r="X65" s="165"/>
      <c r="Y65" s="165"/>
      <c r="Z65" s="179"/>
      <c r="AA65" s="174">
        <f>COUNTIF(AA12:AA48,"G(Z)")</f>
        <v>0</v>
      </c>
      <c r="AB65" s="178"/>
      <c r="AC65" s="165"/>
      <c r="AD65" s="165"/>
      <c r="AE65" s="165"/>
      <c r="AF65" s="179"/>
      <c r="AG65" s="174">
        <f>COUNTIF(AG12:AG48,"G(Z)")</f>
        <v>0</v>
      </c>
      <c r="AH65" s="178"/>
      <c r="AI65" s="165"/>
      <c r="AJ65" s="165"/>
      <c r="AK65" s="165"/>
      <c r="AL65" s="179"/>
      <c r="AM65" s="174">
        <f>COUNTIF(AM12:AM48,"G(Z)")</f>
        <v>0</v>
      </c>
      <c r="AN65" s="178"/>
      <c r="AO65" s="165"/>
      <c r="AP65" s="165"/>
      <c r="AQ65" s="165"/>
      <c r="AR65" s="179"/>
      <c r="AS65" s="174">
        <f>COUNTIF(AS12:AS48,"G(Z)")</f>
        <v>0</v>
      </c>
      <c r="AT65" s="178"/>
      <c r="AU65" s="165"/>
      <c r="AV65" s="165"/>
      <c r="AW65" s="165"/>
      <c r="AX65" s="179"/>
      <c r="AY65" s="174">
        <f>COUNTIF(AY12:AY48,"G(Z)")</f>
        <v>0</v>
      </c>
      <c r="AZ65" s="164"/>
      <c r="BA65" s="165"/>
      <c r="BB65" s="165"/>
      <c r="BC65" s="165"/>
      <c r="BD65" s="179"/>
      <c r="BE65" s="176">
        <f t="shared" si="37"/>
        <v>0</v>
      </c>
    </row>
    <row r="66" spans="1:57" s="377" customFormat="1" ht="15.75" customHeight="1" x14ac:dyDescent="0.3">
      <c r="A66" s="170"/>
      <c r="B66" s="101"/>
      <c r="C66" s="33" t="s">
        <v>219</v>
      </c>
      <c r="D66" s="34"/>
      <c r="E66" s="35"/>
      <c r="F66" s="35"/>
      <c r="G66" s="35"/>
      <c r="H66" s="6"/>
      <c r="I66" s="174">
        <f>COUNTIF(I18:I54,"K")</f>
        <v>0</v>
      </c>
      <c r="J66" s="34"/>
      <c r="K66" s="35"/>
      <c r="L66" s="35"/>
      <c r="M66" s="35"/>
      <c r="N66" s="6"/>
      <c r="O66" s="174">
        <f>COUNTIF(O18:O54,"K")</f>
        <v>0</v>
      </c>
      <c r="P66" s="34"/>
      <c r="Q66" s="35"/>
      <c r="R66" s="35"/>
      <c r="S66" s="35"/>
      <c r="T66" s="6"/>
      <c r="U66" s="174">
        <f>COUNTIF(U18:U54,"K")</f>
        <v>0</v>
      </c>
      <c r="V66" s="34"/>
      <c r="W66" s="35"/>
      <c r="X66" s="35"/>
      <c r="Y66" s="35"/>
      <c r="Z66" s="6"/>
      <c r="AA66" s="174">
        <f>COUNTIF(AA18:AA54,"K")</f>
        <v>0</v>
      </c>
      <c r="AB66" s="34"/>
      <c r="AC66" s="35"/>
      <c r="AD66" s="35"/>
      <c r="AE66" s="35"/>
      <c r="AF66" s="6"/>
      <c r="AG66" s="174">
        <f>COUNTIF(AG18:AG54,"K")</f>
        <v>0</v>
      </c>
      <c r="AH66" s="34"/>
      <c r="AI66" s="35"/>
      <c r="AJ66" s="35"/>
      <c r="AK66" s="35"/>
      <c r="AL66" s="6"/>
      <c r="AM66" s="174">
        <f>COUNTIF(AM18:AM54,"K")</f>
        <v>0</v>
      </c>
      <c r="AN66" s="34"/>
      <c r="AO66" s="35"/>
      <c r="AP66" s="35"/>
      <c r="AQ66" s="35"/>
      <c r="AR66" s="6"/>
      <c r="AS66" s="174">
        <f>COUNTIF(AS18:AS54,"K")</f>
        <v>0</v>
      </c>
      <c r="AT66" s="34"/>
      <c r="AU66" s="35"/>
      <c r="AV66" s="35"/>
      <c r="AW66" s="35"/>
      <c r="AX66" s="6"/>
      <c r="AY66" s="174">
        <f>COUNTIF(AY18:AY54,"K")</f>
        <v>0</v>
      </c>
      <c r="AZ66" s="37"/>
      <c r="BA66" s="35"/>
      <c r="BB66" s="35"/>
      <c r="BC66" s="35"/>
      <c r="BD66" s="6"/>
      <c r="BE66" s="176">
        <f t="shared" si="37"/>
        <v>0</v>
      </c>
    </row>
    <row r="67" spans="1:57" s="377" customFormat="1" ht="15.75" customHeight="1" x14ac:dyDescent="0.3">
      <c r="A67" s="170"/>
      <c r="B67" s="101"/>
      <c r="C67" s="33" t="s">
        <v>220</v>
      </c>
      <c r="D67" s="34"/>
      <c r="E67" s="35"/>
      <c r="F67" s="35"/>
      <c r="G67" s="35"/>
      <c r="H67" s="6"/>
      <c r="I67" s="174">
        <f>COUNTIF(I19:I55,"K")</f>
        <v>0</v>
      </c>
      <c r="J67" s="34"/>
      <c r="K67" s="35"/>
      <c r="L67" s="35"/>
      <c r="M67" s="35"/>
      <c r="N67" s="6"/>
      <c r="O67" s="174">
        <f>COUNTIF(O19:O55,"K")</f>
        <v>0</v>
      </c>
      <c r="P67" s="34"/>
      <c r="Q67" s="35"/>
      <c r="R67" s="35"/>
      <c r="S67" s="35"/>
      <c r="T67" s="6"/>
      <c r="U67" s="174">
        <f>COUNTIF(U19:U55,"K")</f>
        <v>0</v>
      </c>
      <c r="V67" s="34"/>
      <c r="W67" s="35"/>
      <c r="X67" s="35"/>
      <c r="Y67" s="35"/>
      <c r="Z67" s="6"/>
      <c r="AA67" s="174">
        <f>COUNTIF(AA19:AA55,"K")</f>
        <v>0</v>
      </c>
      <c r="AB67" s="34"/>
      <c r="AC67" s="35"/>
      <c r="AD67" s="35"/>
      <c r="AE67" s="35"/>
      <c r="AF67" s="6"/>
      <c r="AG67" s="174">
        <f>COUNTIF(AG19:AG55,"K")</f>
        <v>0</v>
      </c>
      <c r="AH67" s="34"/>
      <c r="AI67" s="35"/>
      <c r="AJ67" s="35"/>
      <c r="AK67" s="35"/>
      <c r="AL67" s="6"/>
      <c r="AM67" s="174">
        <f>COUNTIF(AM19:AM55,"K")</f>
        <v>0</v>
      </c>
      <c r="AN67" s="34"/>
      <c r="AO67" s="35"/>
      <c r="AP67" s="35"/>
      <c r="AQ67" s="35"/>
      <c r="AR67" s="6"/>
      <c r="AS67" s="174">
        <f>COUNTIF(AS19:AS55,"K")</f>
        <v>0</v>
      </c>
      <c r="AT67" s="34"/>
      <c r="AU67" s="35"/>
      <c r="AV67" s="35"/>
      <c r="AW67" s="35"/>
      <c r="AX67" s="6"/>
      <c r="AY67" s="174">
        <f>COUNTIF(AY19:AY55,"K")</f>
        <v>0</v>
      </c>
      <c r="AZ67" s="37"/>
      <c r="BA67" s="35"/>
      <c r="BB67" s="35"/>
      <c r="BC67" s="35"/>
      <c r="BD67" s="6"/>
      <c r="BE67" s="176">
        <f t="shared" si="37"/>
        <v>0</v>
      </c>
    </row>
    <row r="68" spans="1:57" s="377" customFormat="1" ht="15.75" customHeight="1" x14ac:dyDescent="0.3">
      <c r="A68" s="170"/>
      <c r="B68" s="101"/>
      <c r="C68" s="171" t="s">
        <v>40</v>
      </c>
      <c r="D68" s="172"/>
      <c r="E68" s="173"/>
      <c r="F68" s="173"/>
      <c r="G68" s="173"/>
      <c r="H68" s="125"/>
      <c r="I68" s="174">
        <f>COUNTIF(I12:I48,"AV")</f>
        <v>0</v>
      </c>
      <c r="J68" s="172"/>
      <c r="K68" s="173"/>
      <c r="L68" s="173"/>
      <c r="M68" s="173"/>
      <c r="N68" s="125"/>
      <c r="O68" s="174">
        <f>COUNTIF(O12:O48,"AV")</f>
        <v>0</v>
      </c>
      <c r="P68" s="172"/>
      <c r="Q68" s="173"/>
      <c r="R68" s="173"/>
      <c r="S68" s="173"/>
      <c r="T68" s="125"/>
      <c r="U68" s="174">
        <f>COUNTIF(U12:U48,"AV")</f>
        <v>0</v>
      </c>
      <c r="V68" s="172"/>
      <c r="W68" s="173"/>
      <c r="X68" s="173"/>
      <c r="Y68" s="173"/>
      <c r="Z68" s="125"/>
      <c r="AA68" s="174">
        <f>COUNTIF(AA12:AA48,"AV")</f>
        <v>0</v>
      </c>
      <c r="AB68" s="172"/>
      <c r="AC68" s="173"/>
      <c r="AD68" s="173"/>
      <c r="AE68" s="173"/>
      <c r="AF68" s="125"/>
      <c r="AG68" s="174">
        <f>COUNTIF(AG12:AG48,"AV")</f>
        <v>0</v>
      </c>
      <c r="AH68" s="172"/>
      <c r="AI68" s="173"/>
      <c r="AJ68" s="173"/>
      <c r="AK68" s="173"/>
      <c r="AL68" s="125"/>
      <c r="AM68" s="174">
        <f>COUNTIF(AM12:AM48,"AV")</f>
        <v>0</v>
      </c>
      <c r="AN68" s="172"/>
      <c r="AO68" s="173"/>
      <c r="AP68" s="173"/>
      <c r="AQ68" s="173"/>
      <c r="AR68" s="125"/>
      <c r="AS68" s="174">
        <f>COUNTIF(AS12:AS48,"AV")</f>
        <v>0</v>
      </c>
      <c r="AT68" s="172"/>
      <c r="AU68" s="173"/>
      <c r="AV68" s="173"/>
      <c r="AW68" s="173"/>
      <c r="AX68" s="125"/>
      <c r="AY68" s="174">
        <f>COUNTIF(AY12:AY48,"AV")</f>
        <v>0</v>
      </c>
      <c r="AZ68" s="175"/>
      <c r="BA68" s="173"/>
      <c r="BB68" s="173"/>
      <c r="BC68" s="173"/>
      <c r="BD68" s="125"/>
      <c r="BE68" s="176">
        <f t="shared" si="37"/>
        <v>0</v>
      </c>
    </row>
    <row r="69" spans="1:57" s="377" customFormat="1" ht="15.75" customHeight="1" x14ac:dyDescent="0.3">
      <c r="A69" s="170"/>
      <c r="B69" s="101"/>
      <c r="C69" s="171" t="s">
        <v>41</v>
      </c>
      <c r="D69" s="172"/>
      <c r="E69" s="173"/>
      <c r="F69" s="173"/>
      <c r="G69" s="173"/>
      <c r="H69" s="125"/>
      <c r="I69" s="174">
        <f>COUNTIF(I12:I48,"KO")</f>
        <v>0</v>
      </c>
      <c r="J69" s="172"/>
      <c r="K69" s="173"/>
      <c r="L69" s="173"/>
      <c r="M69" s="173"/>
      <c r="N69" s="125"/>
      <c r="O69" s="174">
        <f>COUNTIF(O12:O48,"KO")</f>
        <v>0</v>
      </c>
      <c r="P69" s="172"/>
      <c r="Q69" s="173"/>
      <c r="R69" s="173"/>
      <c r="S69" s="173"/>
      <c r="T69" s="125"/>
      <c r="U69" s="174">
        <f>COUNTIF(U12:U48,"KO")</f>
        <v>0</v>
      </c>
      <c r="V69" s="172"/>
      <c r="W69" s="173"/>
      <c r="X69" s="173"/>
      <c r="Y69" s="173"/>
      <c r="Z69" s="125"/>
      <c r="AA69" s="174">
        <f>COUNTIF(AA12:AA48,"KO")</f>
        <v>0</v>
      </c>
      <c r="AB69" s="172"/>
      <c r="AC69" s="173"/>
      <c r="AD69" s="173"/>
      <c r="AE69" s="173"/>
      <c r="AF69" s="125"/>
      <c r="AG69" s="174">
        <f>COUNTIF(AG12:AG48,"KO")</f>
        <v>0</v>
      </c>
      <c r="AH69" s="172"/>
      <c r="AI69" s="173"/>
      <c r="AJ69" s="173"/>
      <c r="AK69" s="173"/>
      <c r="AL69" s="125"/>
      <c r="AM69" s="174">
        <f>COUNTIF(AM12:AM48,"KO")</f>
        <v>0</v>
      </c>
      <c r="AN69" s="172"/>
      <c r="AO69" s="173"/>
      <c r="AP69" s="173"/>
      <c r="AQ69" s="173"/>
      <c r="AR69" s="125"/>
      <c r="AS69" s="174">
        <f>COUNTIF(AS12:AS48,"KO")</f>
        <v>0</v>
      </c>
      <c r="AT69" s="172"/>
      <c r="AU69" s="173"/>
      <c r="AV69" s="173"/>
      <c r="AW69" s="173"/>
      <c r="AX69" s="125"/>
      <c r="AY69" s="174">
        <f>COUNTIF(AY12:AY48,"KO")</f>
        <v>0</v>
      </c>
      <c r="AZ69" s="175"/>
      <c r="BA69" s="173"/>
      <c r="BB69" s="173"/>
      <c r="BC69" s="173"/>
      <c r="BD69" s="125"/>
      <c r="BE69" s="176">
        <f t="shared" si="37"/>
        <v>0</v>
      </c>
    </row>
    <row r="70" spans="1:57" s="377" customFormat="1" ht="15.75" customHeight="1" x14ac:dyDescent="0.3">
      <c r="A70" s="170"/>
      <c r="B70" s="101"/>
      <c r="C70" s="171" t="s">
        <v>42</v>
      </c>
      <c r="D70" s="172"/>
      <c r="E70" s="173"/>
      <c r="F70" s="173"/>
      <c r="G70" s="173"/>
      <c r="H70" s="125"/>
      <c r="I70" s="174">
        <f>COUNTIF(I12:I48,"S")</f>
        <v>0</v>
      </c>
      <c r="J70" s="172"/>
      <c r="K70" s="173"/>
      <c r="L70" s="173"/>
      <c r="M70" s="173"/>
      <c r="N70" s="125"/>
      <c r="O70" s="174">
        <f>COUNTIF(O12:O48,"S")</f>
        <v>0</v>
      </c>
      <c r="P70" s="172"/>
      <c r="Q70" s="173"/>
      <c r="R70" s="173"/>
      <c r="S70" s="173"/>
      <c r="T70" s="125"/>
      <c r="U70" s="174">
        <f>COUNTIF(U12:U48,"S")</f>
        <v>0</v>
      </c>
      <c r="V70" s="172"/>
      <c r="W70" s="173"/>
      <c r="X70" s="173"/>
      <c r="Y70" s="173"/>
      <c r="Z70" s="125"/>
      <c r="AA70" s="174">
        <f>COUNTIF(AA12:AA48,"S")</f>
        <v>0</v>
      </c>
      <c r="AB70" s="172"/>
      <c r="AC70" s="173"/>
      <c r="AD70" s="173"/>
      <c r="AE70" s="173"/>
      <c r="AF70" s="125"/>
      <c r="AG70" s="174">
        <f>COUNTIF(AG12:AG48,"S")</f>
        <v>0</v>
      </c>
      <c r="AH70" s="172"/>
      <c r="AI70" s="173"/>
      <c r="AJ70" s="173"/>
      <c r="AK70" s="173"/>
      <c r="AL70" s="125"/>
      <c r="AM70" s="174">
        <f>COUNTIF(AM12:AM48,"S")</f>
        <v>0</v>
      </c>
      <c r="AN70" s="172"/>
      <c r="AO70" s="173"/>
      <c r="AP70" s="173"/>
      <c r="AQ70" s="173"/>
      <c r="AR70" s="125"/>
      <c r="AS70" s="174">
        <f>COUNTIF(AS12:AS48,"S")</f>
        <v>0</v>
      </c>
      <c r="AT70" s="172"/>
      <c r="AU70" s="173"/>
      <c r="AV70" s="173"/>
      <c r="AW70" s="173"/>
      <c r="AX70" s="125"/>
      <c r="AY70" s="174">
        <f>COUNTIF(AY12:AY48,"S")</f>
        <v>0</v>
      </c>
      <c r="AZ70" s="175"/>
      <c r="BA70" s="173"/>
      <c r="BB70" s="173"/>
      <c r="BC70" s="173"/>
      <c r="BD70" s="125"/>
      <c r="BE70" s="176">
        <f t="shared" si="37"/>
        <v>0</v>
      </c>
    </row>
    <row r="71" spans="1:57" s="377" customFormat="1" ht="15.75" customHeight="1" x14ac:dyDescent="0.3">
      <c r="A71" s="170"/>
      <c r="B71" s="101"/>
      <c r="C71" s="171" t="s">
        <v>43</v>
      </c>
      <c r="D71" s="172"/>
      <c r="E71" s="173"/>
      <c r="F71" s="173"/>
      <c r="G71" s="173"/>
      <c r="H71" s="125"/>
      <c r="I71" s="174">
        <f>COUNTIF(I12:I48,"Z")</f>
        <v>0</v>
      </c>
      <c r="J71" s="172"/>
      <c r="K71" s="173"/>
      <c r="L71" s="173"/>
      <c r="M71" s="173"/>
      <c r="N71" s="125"/>
      <c r="O71" s="174">
        <f>COUNTIF(O12:O48,"Z")</f>
        <v>0</v>
      </c>
      <c r="P71" s="172"/>
      <c r="Q71" s="173"/>
      <c r="R71" s="173"/>
      <c r="S71" s="173"/>
      <c r="T71" s="125"/>
      <c r="U71" s="174">
        <f>COUNTIF(U12:U48,"Z")</f>
        <v>0</v>
      </c>
      <c r="V71" s="172"/>
      <c r="W71" s="173"/>
      <c r="X71" s="173"/>
      <c r="Y71" s="173"/>
      <c r="Z71" s="125"/>
      <c r="AA71" s="174">
        <f>COUNTIF(AA12:AA48,"Z")</f>
        <v>0</v>
      </c>
      <c r="AB71" s="172"/>
      <c r="AC71" s="173"/>
      <c r="AD71" s="173"/>
      <c r="AE71" s="173"/>
      <c r="AF71" s="125"/>
      <c r="AG71" s="174">
        <f>COUNTIF(AG12:AG48,"Z")</f>
        <v>0</v>
      </c>
      <c r="AH71" s="172"/>
      <c r="AI71" s="173"/>
      <c r="AJ71" s="173"/>
      <c r="AK71" s="173"/>
      <c r="AL71" s="125"/>
      <c r="AM71" s="174">
        <f>COUNTIF(AM12:AM48,"Z")</f>
        <v>0</v>
      </c>
      <c r="AN71" s="172"/>
      <c r="AO71" s="173"/>
      <c r="AP71" s="173"/>
      <c r="AQ71" s="173"/>
      <c r="AR71" s="125"/>
      <c r="AS71" s="174">
        <f>COUNTIF(AS12:AS48,"Z")</f>
        <v>0</v>
      </c>
      <c r="AT71" s="172"/>
      <c r="AU71" s="173"/>
      <c r="AV71" s="173"/>
      <c r="AW71" s="173"/>
      <c r="AX71" s="125"/>
      <c r="AY71" s="174">
        <f>COUNTIF(AY12:AY48,"Z")</f>
        <v>4</v>
      </c>
      <c r="AZ71" s="175"/>
      <c r="BA71" s="173"/>
      <c r="BB71" s="173"/>
      <c r="BC71" s="173"/>
      <c r="BD71" s="125"/>
      <c r="BE71" s="176">
        <f t="shared" si="37"/>
        <v>4</v>
      </c>
    </row>
    <row r="72" spans="1:57" s="377" customFormat="1" ht="15.75" customHeight="1" x14ac:dyDescent="0.2">
      <c r="A72" s="554"/>
      <c r="B72" s="555"/>
      <c r="C72" s="555"/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556" t="s">
        <v>247</v>
      </c>
      <c r="BA72" s="557"/>
      <c r="BB72" s="557"/>
      <c r="BC72" s="557"/>
      <c r="BD72" s="558"/>
      <c r="BE72" s="180">
        <f>SUM(BE60:BE71)</f>
        <v>21</v>
      </c>
    </row>
    <row r="73" spans="1:57" s="377" customFormat="1" ht="15.75" customHeight="1" x14ac:dyDescent="0.25">
      <c r="A73" s="399"/>
      <c r="B73" s="400"/>
      <c r="C73" s="400"/>
    </row>
    <row r="74" spans="1:57" s="377" customFormat="1" ht="15.75" customHeight="1" x14ac:dyDescent="0.25">
      <c r="A74" s="399"/>
      <c r="B74" s="400"/>
      <c r="C74" s="400"/>
    </row>
    <row r="75" spans="1:57" s="377" customFormat="1" ht="15.75" customHeight="1" x14ac:dyDescent="0.25">
      <c r="A75" s="399"/>
      <c r="B75" s="400"/>
      <c r="C75" s="400"/>
    </row>
    <row r="76" spans="1:57" s="377" customFormat="1" ht="15.75" customHeight="1" x14ac:dyDescent="0.25">
      <c r="A76" s="399"/>
      <c r="B76" s="400"/>
      <c r="C76" s="400"/>
    </row>
    <row r="77" spans="1:57" s="377" customFormat="1" ht="15.75" customHeight="1" x14ac:dyDescent="0.25">
      <c r="A77" s="399"/>
      <c r="B77" s="400"/>
      <c r="C77" s="400"/>
    </row>
    <row r="78" spans="1:57" s="377" customFormat="1" ht="15.75" customHeight="1" x14ac:dyDescent="0.25">
      <c r="A78" s="399"/>
      <c r="B78" s="400"/>
      <c r="C78" s="400"/>
    </row>
    <row r="79" spans="1:57" s="377" customFormat="1" ht="15.75" customHeight="1" x14ac:dyDescent="0.25">
      <c r="A79" s="399"/>
      <c r="B79" s="400"/>
      <c r="C79" s="400"/>
    </row>
    <row r="80" spans="1:57" s="377" customFormat="1" ht="15.75" customHeight="1" x14ac:dyDescent="0.25">
      <c r="A80" s="399"/>
      <c r="B80" s="400"/>
      <c r="C80" s="400"/>
    </row>
    <row r="81" spans="1:3" s="377" customFormat="1" ht="15.75" customHeight="1" x14ac:dyDescent="0.25">
      <c r="A81" s="399"/>
      <c r="B81" s="400"/>
      <c r="C81" s="400"/>
    </row>
    <row r="82" spans="1:3" s="377" customFormat="1" ht="15.75" customHeight="1" x14ac:dyDescent="0.25">
      <c r="A82" s="399"/>
      <c r="B82" s="400"/>
      <c r="C82" s="400"/>
    </row>
    <row r="83" spans="1:3" s="377" customFormat="1" ht="15.75" customHeight="1" x14ac:dyDescent="0.25">
      <c r="A83" s="399"/>
      <c r="B83" s="400"/>
      <c r="C83" s="400"/>
    </row>
    <row r="84" spans="1:3" s="377" customFormat="1" ht="15.75" customHeight="1" x14ac:dyDescent="0.25">
      <c r="A84" s="399"/>
      <c r="B84" s="400"/>
      <c r="C84" s="400"/>
    </row>
    <row r="85" spans="1:3" s="377" customFormat="1" ht="15.75" customHeight="1" x14ac:dyDescent="0.25">
      <c r="A85" s="399"/>
      <c r="B85" s="400"/>
      <c r="C85" s="400"/>
    </row>
    <row r="86" spans="1:3" s="377" customFormat="1" ht="15.75" customHeight="1" x14ac:dyDescent="0.25">
      <c r="A86" s="399"/>
      <c r="B86" s="400"/>
      <c r="C86" s="400"/>
    </row>
    <row r="87" spans="1:3" s="377" customFormat="1" ht="15.75" customHeight="1" x14ac:dyDescent="0.25">
      <c r="A87" s="399"/>
      <c r="B87" s="400"/>
      <c r="C87" s="400"/>
    </row>
    <row r="88" spans="1:3" s="377" customFormat="1" ht="15.75" customHeight="1" x14ac:dyDescent="0.25">
      <c r="A88" s="399"/>
      <c r="B88" s="400"/>
      <c r="C88" s="400"/>
    </row>
    <row r="89" spans="1:3" s="377" customFormat="1" ht="15.75" customHeight="1" x14ac:dyDescent="0.25">
      <c r="A89" s="399"/>
      <c r="B89" s="400"/>
      <c r="C89" s="400"/>
    </row>
    <row r="90" spans="1:3" s="377" customFormat="1" ht="15.75" customHeight="1" x14ac:dyDescent="0.25">
      <c r="A90" s="399"/>
      <c r="B90" s="400"/>
      <c r="C90" s="400"/>
    </row>
    <row r="91" spans="1:3" s="377" customFormat="1" ht="15.75" customHeight="1" x14ac:dyDescent="0.25">
      <c r="A91" s="399"/>
      <c r="B91" s="400"/>
      <c r="C91" s="400"/>
    </row>
    <row r="92" spans="1:3" s="377" customFormat="1" ht="15.75" customHeight="1" x14ac:dyDescent="0.25">
      <c r="A92" s="399"/>
      <c r="B92" s="400"/>
      <c r="C92" s="400"/>
    </row>
    <row r="93" spans="1:3" s="377" customFormat="1" ht="15.75" customHeight="1" x14ac:dyDescent="0.25">
      <c r="A93" s="399"/>
      <c r="B93" s="400"/>
      <c r="C93" s="400"/>
    </row>
    <row r="94" spans="1:3" s="377" customFormat="1" ht="15.75" customHeight="1" x14ac:dyDescent="0.25">
      <c r="A94" s="399"/>
      <c r="B94" s="400"/>
      <c r="C94" s="400"/>
    </row>
    <row r="95" spans="1:3" s="377" customFormat="1" ht="15.75" customHeight="1" x14ac:dyDescent="0.25">
      <c r="A95" s="399"/>
      <c r="B95" s="400"/>
      <c r="C95" s="400"/>
    </row>
    <row r="96" spans="1:3" s="377" customFormat="1" ht="15.75" customHeight="1" x14ac:dyDescent="0.25">
      <c r="A96" s="399"/>
      <c r="B96" s="400"/>
      <c r="C96" s="400"/>
    </row>
    <row r="97" spans="1:3" s="377" customFormat="1" ht="15.75" customHeight="1" x14ac:dyDescent="0.25">
      <c r="A97" s="399"/>
      <c r="B97" s="400"/>
      <c r="C97" s="400"/>
    </row>
    <row r="98" spans="1:3" s="377" customFormat="1" ht="15.75" customHeight="1" x14ac:dyDescent="0.25">
      <c r="A98" s="399"/>
      <c r="B98" s="400"/>
      <c r="C98" s="400"/>
    </row>
    <row r="99" spans="1:3" s="377" customFormat="1" ht="15.75" customHeight="1" x14ac:dyDescent="0.25">
      <c r="A99" s="399"/>
      <c r="B99" s="400"/>
      <c r="C99" s="400"/>
    </row>
    <row r="100" spans="1:3" s="377" customFormat="1" ht="15.75" customHeight="1" x14ac:dyDescent="0.25">
      <c r="A100" s="399"/>
      <c r="B100" s="400"/>
      <c r="C100" s="400"/>
    </row>
    <row r="101" spans="1:3" s="377" customFormat="1" ht="15.75" customHeight="1" x14ac:dyDescent="0.25">
      <c r="A101" s="399"/>
      <c r="B101" s="400"/>
      <c r="C101" s="400"/>
    </row>
    <row r="102" spans="1:3" s="377" customFormat="1" ht="15.75" customHeight="1" x14ac:dyDescent="0.25">
      <c r="A102" s="399"/>
      <c r="B102" s="400"/>
      <c r="C102" s="400"/>
    </row>
    <row r="103" spans="1:3" s="377" customFormat="1" ht="15.75" customHeight="1" x14ac:dyDescent="0.25">
      <c r="A103" s="399"/>
      <c r="B103" s="400"/>
      <c r="C103" s="400"/>
    </row>
    <row r="104" spans="1:3" s="377" customFormat="1" ht="15.75" customHeight="1" x14ac:dyDescent="0.25">
      <c r="A104" s="399"/>
      <c r="B104" s="400"/>
      <c r="C104" s="400"/>
    </row>
    <row r="105" spans="1:3" s="377" customFormat="1" ht="15.75" customHeight="1" x14ac:dyDescent="0.25">
      <c r="A105" s="399"/>
      <c r="B105" s="400"/>
      <c r="C105" s="400"/>
    </row>
    <row r="106" spans="1:3" s="377" customFormat="1" ht="15.75" customHeight="1" x14ac:dyDescent="0.25">
      <c r="A106" s="399"/>
      <c r="B106" s="400"/>
      <c r="C106" s="400"/>
    </row>
    <row r="107" spans="1:3" s="377" customFormat="1" ht="15.75" customHeight="1" x14ac:dyDescent="0.25">
      <c r="A107" s="399"/>
      <c r="B107" s="400"/>
      <c r="C107" s="400"/>
    </row>
    <row r="108" spans="1:3" s="377" customFormat="1" ht="15.75" customHeight="1" x14ac:dyDescent="0.25">
      <c r="A108" s="399"/>
      <c r="B108" s="400"/>
      <c r="C108" s="400"/>
    </row>
    <row r="109" spans="1:3" s="377" customFormat="1" ht="15.75" customHeight="1" x14ac:dyDescent="0.25">
      <c r="A109" s="399"/>
      <c r="B109" s="400"/>
      <c r="C109" s="400"/>
    </row>
    <row r="110" spans="1:3" s="377" customFormat="1" ht="15.75" customHeight="1" x14ac:dyDescent="0.25">
      <c r="A110" s="399"/>
      <c r="B110" s="400"/>
      <c r="C110" s="400"/>
    </row>
    <row r="111" spans="1:3" s="377" customFormat="1" ht="15.75" customHeight="1" x14ac:dyDescent="0.25">
      <c r="A111" s="399"/>
      <c r="B111" s="400"/>
      <c r="C111" s="400"/>
    </row>
    <row r="112" spans="1:3" s="377" customFormat="1" ht="15.75" customHeight="1" x14ac:dyDescent="0.25">
      <c r="A112" s="399"/>
      <c r="B112" s="400"/>
      <c r="C112" s="400"/>
    </row>
    <row r="113" spans="1:3" s="377" customFormat="1" ht="15.75" customHeight="1" x14ac:dyDescent="0.25">
      <c r="A113" s="399"/>
      <c r="B113" s="400"/>
      <c r="C113" s="400"/>
    </row>
    <row r="114" spans="1:3" s="377" customFormat="1" ht="15.75" customHeight="1" x14ac:dyDescent="0.25">
      <c r="A114" s="399"/>
      <c r="B114" s="400"/>
      <c r="C114" s="400"/>
    </row>
    <row r="115" spans="1:3" s="377" customFormat="1" ht="15.75" customHeight="1" x14ac:dyDescent="0.25">
      <c r="A115" s="399"/>
      <c r="B115" s="400"/>
      <c r="C115" s="400"/>
    </row>
    <row r="116" spans="1:3" s="377" customFormat="1" ht="15.75" customHeight="1" x14ac:dyDescent="0.25">
      <c r="A116" s="399"/>
      <c r="B116" s="400"/>
      <c r="C116" s="400"/>
    </row>
    <row r="117" spans="1:3" s="377" customFormat="1" ht="15.75" customHeight="1" x14ac:dyDescent="0.25">
      <c r="A117" s="399"/>
      <c r="B117" s="400"/>
      <c r="C117" s="400"/>
    </row>
    <row r="118" spans="1:3" s="377" customFormat="1" ht="15.75" customHeight="1" x14ac:dyDescent="0.25">
      <c r="A118" s="399"/>
      <c r="B118" s="400"/>
      <c r="C118" s="400"/>
    </row>
    <row r="119" spans="1:3" s="377" customFormat="1" ht="15.75" customHeight="1" x14ac:dyDescent="0.25">
      <c r="A119" s="399"/>
      <c r="B119" s="400"/>
      <c r="C119" s="400"/>
    </row>
    <row r="120" spans="1:3" s="377" customFormat="1" ht="15.75" customHeight="1" x14ac:dyDescent="0.25">
      <c r="A120" s="399"/>
      <c r="B120" s="400"/>
      <c r="C120" s="400"/>
    </row>
    <row r="121" spans="1:3" s="377" customFormat="1" ht="15.75" customHeight="1" x14ac:dyDescent="0.25">
      <c r="A121" s="399"/>
      <c r="B121" s="400"/>
      <c r="C121" s="400"/>
    </row>
    <row r="122" spans="1:3" s="377" customFormat="1" ht="15.75" customHeight="1" x14ac:dyDescent="0.25">
      <c r="A122" s="399"/>
      <c r="B122" s="400"/>
      <c r="C122" s="400"/>
    </row>
    <row r="123" spans="1:3" s="377" customFormat="1" ht="15.75" customHeight="1" x14ac:dyDescent="0.25">
      <c r="A123" s="399"/>
      <c r="B123" s="400"/>
      <c r="C123" s="400"/>
    </row>
    <row r="124" spans="1:3" s="377" customFormat="1" ht="15.75" customHeight="1" x14ac:dyDescent="0.25">
      <c r="A124" s="399"/>
      <c r="B124" s="400"/>
      <c r="C124" s="400"/>
    </row>
    <row r="125" spans="1:3" s="377" customFormat="1" ht="15.75" customHeight="1" x14ac:dyDescent="0.25">
      <c r="A125" s="399"/>
      <c r="B125" s="400"/>
      <c r="C125" s="400"/>
    </row>
    <row r="126" spans="1:3" s="377" customFormat="1" ht="15.75" customHeight="1" x14ac:dyDescent="0.25">
      <c r="A126" s="399"/>
      <c r="B126" s="400"/>
      <c r="C126" s="400"/>
    </row>
    <row r="127" spans="1:3" s="377" customFormat="1" ht="15.75" customHeight="1" x14ac:dyDescent="0.25">
      <c r="A127" s="399"/>
      <c r="B127" s="400"/>
      <c r="C127" s="400"/>
    </row>
    <row r="128" spans="1:3" s="377" customFormat="1" ht="15.75" customHeight="1" x14ac:dyDescent="0.25">
      <c r="A128" s="399"/>
      <c r="B128" s="400"/>
      <c r="C128" s="400"/>
    </row>
    <row r="129" spans="1:3" s="377" customFormat="1" ht="15.75" customHeight="1" x14ac:dyDescent="0.25">
      <c r="A129" s="399"/>
      <c r="B129" s="400"/>
      <c r="C129" s="400"/>
    </row>
    <row r="130" spans="1:3" s="377" customFormat="1" ht="15.75" customHeight="1" x14ac:dyDescent="0.25">
      <c r="A130" s="399"/>
      <c r="B130" s="400"/>
      <c r="C130" s="400"/>
    </row>
    <row r="131" spans="1:3" s="377" customFormat="1" ht="15.75" customHeight="1" x14ac:dyDescent="0.25">
      <c r="A131" s="399"/>
      <c r="B131" s="400"/>
      <c r="C131" s="400"/>
    </row>
    <row r="132" spans="1:3" s="377" customFormat="1" ht="15.75" customHeight="1" x14ac:dyDescent="0.25">
      <c r="A132" s="399"/>
      <c r="B132" s="400"/>
      <c r="C132" s="400"/>
    </row>
    <row r="133" spans="1:3" s="377" customFormat="1" ht="15.75" customHeight="1" x14ac:dyDescent="0.25">
      <c r="A133" s="399"/>
      <c r="B133" s="400"/>
      <c r="C133" s="400"/>
    </row>
    <row r="134" spans="1:3" s="377" customFormat="1" ht="15.75" customHeight="1" x14ac:dyDescent="0.25">
      <c r="A134" s="399"/>
      <c r="B134" s="400"/>
      <c r="C134" s="400"/>
    </row>
    <row r="135" spans="1:3" s="377" customFormat="1" ht="15.75" customHeight="1" x14ac:dyDescent="0.25">
      <c r="A135" s="399"/>
      <c r="B135" s="400"/>
      <c r="C135" s="400"/>
    </row>
    <row r="136" spans="1:3" s="377" customFormat="1" ht="15.75" customHeight="1" x14ac:dyDescent="0.25">
      <c r="A136" s="399"/>
      <c r="B136" s="401"/>
      <c r="C136" s="401"/>
    </row>
    <row r="137" spans="1:3" s="377" customFormat="1" ht="15.75" customHeight="1" x14ac:dyDescent="0.25">
      <c r="A137" s="399"/>
      <c r="B137" s="401"/>
      <c r="C137" s="401"/>
    </row>
    <row r="138" spans="1:3" s="377" customFormat="1" ht="15.75" customHeight="1" x14ac:dyDescent="0.25">
      <c r="A138" s="399"/>
      <c r="B138" s="401"/>
      <c r="C138" s="401"/>
    </row>
    <row r="139" spans="1:3" s="377" customFormat="1" ht="15.75" customHeight="1" x14ac:dyDescent="0.25">
      <c r="A139" s="399"/>
      <c r="B139" s="401"/>
      <c r="C139" s="401"/>
    </row>
    <row r="140" spans="1:3" s="377" customFormat="1" ht="15.75" customHeight="1" x14ac:dyDescent="0.25">
      <c r="A140" s="399"/>
      <c r="B140" s="401"/>
      <c r="C140" s="401"/>
    </row>
    <row r="141" spans="1:3" s="377" customFormat="1" ht="15.75" customHeight="1" x14ac:dyDescent="0.25">
      <c r="A141" s="399"/>
      <c r="B141" s="401"/>
      <c r="C141" s="401"/>
    </row>
    <row r="142" spans="1:3" s="377" customFormat="1" ht="15.75" customHeight="1" x14ac:dyDescent="0.25">
      <c r="A142" s="399"/>
      <c r="B142" s="401"/>
      <c r="C142" s="401"/>
    </row>
    <row r="143" spans="1:3" s="377" customFormat="1" ht="15.75" customHeight="1" x14ac:dyDescent="0.25">
      <c r="A143" s="399"/>
      <c r="B143" s="401"/>
      <c r="C143" s="401"/>
    </row>
    <row r="144" spans="1:3" s="377" customFormat="1" ht="15.75" customHeight="1" x14ac:dyDescent="0.25">
      <c r="A144" s="399"/>
      <c r="B144" s="401"/>
      <c r="C144" s="401"/>
    </row>
    <row r="145" spans="1:3" ht="15.75" customHeight="1" x14ac:dyDescent="0.25">
      <c r="A145" s="402"/>
      <c r="B145" s="355"/>
      <c r="C145" s="355"/>
    </row>
    <row r="146" spans="1:3" ht="15.75" customHeight="1" x14ac:dyDescent="0.25">
      <c r="A146" s="402"/>
      <c r="B146" s="355"/>
      <c r="C146" s="355"/>
    </row>
    <row r="147" spans="1:3" ht="15.75" customHeight="1" x14ac:dyDescent="0.25">
      <c r="A147" s="402"/>
      <c r="B147" s="355"/>
      <c r="C147" s="355"/>
    </row>
    <row r="148" spans="1:3" ht="15.75" customHeight="1" x14ac:dyDescent="0.25">
      <c r="A148" s="402"/>
      <c r="B148" s="355"/>
      <c r="C148" s="355"/>
    </row>
    <row r="149" spans="1:3" ht="15.75" customHeight="1" x14ac:dyDescent="0.25">
      <c r="A149" s="402"/>
      <c r="B149" s="355"/>
      <c r="C149" s="355"/>
    </row>
    <row r="150" spans="1:3" ht="15.75" customHeight="1" x14ac:dyDescent="0.25">
      <c r="A150" s="402"/>
      <c r="B150" s="355"/>
      <c r="C150" s="355"/>
    </row>
    <row r="151" spans="1:3" ht="15.75" customHeight="1" x14ac:dyDescent="0.25">
      <c r="A151" s="402"/>
      <c r="B151" s="355"/>
      <c r="C151" s="355"/>
    </row>
    <row r="152" spans="1:3" ht="15.75" customHeight="1" x14ac:dyDescent="0.25">
      <c r="A152" s="402"/>
      <c r="B152" s="355"/>
      <c r="C152" s="355"/>
    </row>
    <row r="153" spans="1:3" ht="15.75" customHeight="1" x14ac:dyDescent="0.25">
      <c r="A153" s="402"/>
      <c r="B153" s="355"/>
      <c r="C153" s="355"/>
    </row>
    <row r="154" spans="1:3" ht="15.75" customHeight="1" x14ac:dyDescent="0.25">
      <c r="A154" s="402"/>
      <c r="B154" s="355"/>
      <c r="C154" s="355"/>
    </row>
    <row r="155" spans="1:3" ht="15.75" customHeight="1" x14ac:dyDescent="0.25">
      <c r="A155" s="402"/>
      <c r="B155" s="355"/>
      <c r="C155" s="355"/>
    </row>
    <row r="156" spans="1:3" ht="15.75" customHeight="1" x14ac:dyDescent="0.25">
      <c r="A156" s="402"/>
      <c r="B156" s="355"/>
      <c r="C156" s="355"/>
    </row>
    <row r="157" spans="1:3" ht="15.75" customHeight="1" x14ac:dyDescent="0.25">
      <c r="A157" s="402"/>
      <c r="B157" s="355"/>
      <c r="C157" s="355"/>
    </row>
    <row r="158" spans="1:3" ht="15.75" customHeight="1" x14ac:dyDescent="0.25">
      <c r="A158" s="402"/>
      <c r="B158" s="355"/>
      <c r="C158" s="355"/>
    </row>
    <row r="159" spans="1:3" ht="15.75" customHeight="1" x14ac:dyDescent="0.25">
      <c r="A159" s="402"/>
      <c r="B159" s="355"/>
      <c r="C159" s="355"/>
    </row>
    <row r="160" spans="1:3" ht="15.75" customHeight="1" x14ac:dyDescent="0.25">
      <c r="A160" s="402"/>
      <c r="B160" s="355"/>
      <c r="C160" s="355"/>
    </row>
    <row r="161" spans="1:3" ht="15.75" customHeight="1" x14ac:dyDescent="0.25">
      <c r="A161" s="402"/>
      <c r="B161" s="355"/>
      <c r="C161" s="355"/>
    </row>
    <row r="162" spans="1:3" ht="15.75" customHeight="1" x14ac:dyDescent="0.25">
      <c r="A162" s="402"/>
      <c r="B162" s="355"/>
      <c r="C162" s="355"/>
    </row>
    <row r="163" spans="1:3" ht="15.75" customHeight="1" x14ac:dyDescent="0.25">
      <c r="A163" s="402"/>
      <c r="B163" s="355"/>
      <c r="C163" s="355"/>
    </row>
    <row r="164" spans="1:3" ht="15.75" customHeight="1" x14ac:dyDescent="0.25">
      <c r="A164" s="402"/>
      <c r="B164" s="355"/>
      <c r="C164" s="355"/>
    </row>
    <row r="165" spans="1:3" ht="15.75" customHeight="1" x14ac:dyDescent="0.25">
      <c r="A165" s="402"/>
      <c r="B165" s="355"/>
      <c r="C165" s="355"/>
    </row>
    <row r="166" spans="1:3" ht="15.75" customHeight="1" x14ac:dyDescent="0.25">
      <c r="A166" s="402"/>
      <c r="B166" s="355"/>
      <c r="C166" s="355"/>
    </row>
    <row r="167" spans="1:3" ht="15.75" customHeight="1" x14ac:dyDescent="0.25">
      <c r="A167" s="402"/>
      <c r="B167" s="355"/>
      <c r="C167" s="355"/>
    </row>
    <row r="168" spans="1:3" ht="15.75" customHeight="1" x14ac:dyDescent="0.25">
      <c r="A168" s="402"/>
      <c r="B168" s="355"/>
      <c r="C168" s="355"/>
    </row>
    <row r="169" spans="1:3" ht="15.75" customHeight="1" x14ac:dyDescent="0.25">
      <c r="A169" s="402"/>
      <c r="B169" s="355"/>
      <c r="C169" s="355"/>
    </row>
    <row r="170" spans="1:3" ht="15.75" customHeight="1" x14ac:dyDescent="0.25">
      <c r="A170" s="402"/>
      <c r="B170" s="355"/>
      <c r="C170" s="355"/>
    </row>
    <row r="171" spans="1:3" ht="15.75" customHeight="1" x14ac:dyDescent="0.25">
      <c r="A171" s="402"/>
      <c r="B171" s="355"/>
      <c r="C171" s="355"/>
    </row>
    <row r="172" spans="1:3" ht="15.75" customHeight="1" x14ac:dyDescent="0.25">
      <c r="A172" s="402"/>
      <c r="B172" s="355"/>
      <c r="C172" s="355"/>
    </row>
    <row r="173" spans="1:3" ht="15.75" customHeight="1" x14ac:dyDescent="0.25">
      <c r="A173" s="402"/>
      <c r="B173" s="355"/>
      <c r="C173" s="355"/>
    </row>
    <row r="174" spans="1:3" ht="15.75" customHeight="1" x14ac:dyDescent="0.25">
      <c r="A174" s="402"/>
      <c r="B174" s="355"/>
      <c r="C174" s="355"/>
    </row>
    <row r="175" spans="1:3" ht="15.75" customHeight="1" x14ac:dyDescent="0.25">
      <c r="A175" s="402"/>
      <c r="B175" s="355"/>
      <c r="C175" s="355"/>
    </row>
    <row r="176" spans="1:3" ht="15.75" customHeight="1" x14ac:dyDescent="0.25">
      <c r="A176" s="402"/>
      <c r="B176" s="355"/>
      <c r="C176" s="355"/>
    </row>
    <row r="177" spans="1:3" ht="15.75" customHeight="1" x14ac:dyDescent="0.25">
      <c r="A177" s="402"/>
      <c r="B177" s="355"/>
      <c r="C177" s="355"/>
    </row>
    <row r="178" spans="1:3" ht="15.75" customHeight="1" x14ac:dyDescent="0.25">
      <c r="A178" s="402"/>
      <c r="B178" s="355"/>
      <c r="C178" s="355"/>
    </row>
    <row r="179" spans="1:3" x14ac:dyDescent="0.25">
      <c r="A179" s="402"/>
      <c r="B179" s="355"/>
      <c r="C179" s="355"/>
    </row>
    <row r="180" spans="1:3" x14ac:dyDescent="0.25">
      <c r="A180" s="402"/>
      <c r="B180" s="355"/>
      <c r="C180" s="355"/>
    </row>
    <row r="181" spans="1:3" x14ac:dyDescent="0.25">
      <c r="A181" s="402"/>
      <c r="B181" s="355"/>
      <c r="C181" s="355"/>
    </row>
    <row r="182" spans="1:3" x14ac:dyDescent="0.25">
      <c r="A182" s="402"/>
      <c r="B182" s="355"/>
      <c r="C182" s="355"/>
    </row>
    <row r="183" spans="1:3" x14ac:dyDescent="0.25">
      <c r="A183" s="402"/>
      <c r="B183" s="355"/>
      <c r="C183" s="355"/>
    </row>
    <row r="184" spans="1:3" x14ac:dyDescent="0.25">
      <c r="A184" s="402"/>
      <c r="B184" s="355"/>
      <c r="C184" s="355"/>
    </row>
    <row r="185" spans="1:3" x14ac:dyDescent="0.25">
      <c r="A185" s="402"/>
      <c r="B185" s="355"/>
      <c r="C185" s="355"/>
    </row>
    <row r="186" spans="1:3" x14ac:dyDescent="0.25">
      <c r="A186" s="402"/>
      <c r="B186" s="355"/>
      <c r="C186" s="355"/>
    </row>
    <row r="187" spans="1:3" x14ac:dyDescent="0.25">
      <c r="A187" s="402"/>
      <c r="B187" s="355"/>
      <c r="C187" s="355"/>
    </row>
    <row r="188" spans="1:3" x14ac:dyDescent="0.25">
      <c r="A188" s="402"/>
      <c r="B188" s="355"/>
      <c r="C188" s="355"/>
    </row>
    <row r="189" spans="1:3" x14ac:dyDescent="0.25">
      <c r="A189" s="402"/>
      <c r="B189" s="355"/>
      <c r="C189" s="355"/>
    </row>
    <row r="190" spans="1:3" x14ac:dyDescent="0.25">
      <c r="A190" s="402"/>
      <c r="B190" s="355"/>
      <c r="C190" s="355"/>
    </row>
    <row r="191" spans="1:3" x14ac:dyDescent="0.25">
      <c r="A191" s="402"/>
      <c r="B191" s="355"/>
      <c r="C191" s="355"/>
    </row>
    <row r="192" spans="1:3" x14ac:dyDescent="0.25">
      <c r="A192" s="402"/>
      <c r="B192" s="355"/>
      <c r="C192" s="355"/>
    </row>
    <row r="193" spans="1:3" x14ac:dyDescent="0.25">
      <c r="A193" s="402"/>
      <c r="B193" s="355"/>
      <c r="C193" s="355"/>
    </row>
    <row r="194" spans="1:3" x14ac:dyDescent="0.25">
      <c r="A194" s="402"/>
      <c r="B194" s="355"/>
      <c r="C194" s="355"/>
    </row>
    <row r="195" spans="1:3" x14ac:dyDescent="0.25">
      <c r="A195" s="402"/>
      <c r="B195" s="355"/>
      <c r="C195" s="355"/>
    </row>
    <row r="196" spans="1:3" x14ac:dyDescent="0.25">
      <c r="A196" s="402"/>
      <c r="B196" s="355"/>
      <c r="C196" s="355"/>
    </row>
    <row r="197" spans="1:3" x14ac:dyDescent="0.25">
      <c r="A197" s="402"/>
      <c r="B197" s="355"/>
      <c r="C197" s="355"/>
    </row>
    <row r="198" spans="1:3" x14ac:dyDescent="0.25">
      <c r="A198" s="402"/>
      <c r="B198" s="355"/>
      <c r="C198" s="355"/>
    </row>
    <row r="199" spans="1:3" x14ac:dyDescent="0.25">
      <c r="A199" s="402"/>
      <c r="B199" s="355"/>
      <c r="C199" s="355"/>
    </row>
    <row r="200" spans="1:3" x14ac:dyDescent="0.25">
      <c r="A200" s="402"/>
      <c r="B200" s="355"/>
      <c r="C200" s="355"/>
    </row>
    <row r="201" spans="1:3" x14ac:dyDescent="0.25">
      <c r="A201" s="402"/>
      <c r="B201" s="355"/>
      <c r="C201" s="355"/>
    </row>
    <row r="202" spans="1:3" x14ac:dyDescent="0.25">
      <c r="A202" s="402"/>
      <c r="B202" s="355"/>
      <c r="C202" s="355"/>
    </row>
    <row r="203" spans="1:3" x14ac:dyDescent="0.25">
      <c r="A203" s="402"/>
      <c r="B203" s="355"/>
      <c r="C203" s="355"/>
    </row>
    <row r="204" spans="1:3" x14ac:dyDescent="0.25">
      <c r="A204" s="402"/>
      <c r="B204" s="355"/>
      <c r="C204" s="355"/>
    </row>
    <row r="205" spans="1:3" x14ac:dyDescent="0.25">
      <c r="A205" s="402"/>
      <c r="B205" s="355"/>
      <c r="C205" s="355"/>
    </row>
    <row r="206" spans="1:3" x14ac:dyDescent="0.25">
      <c r="A206" s="402"/>
      <c r="B206" s="355"/>
      <c r="C206" s="355"/>
    </row>
    <row r="207" spans="1:3" x14ac:dyDescent="0.25">
      <c r="A207" s="402"/>
      <c r="B207" s="355"/>
      <c r="C207" s="355"/>
    </row>
    <row r="208" spans="1:3" x14ac:dyDescent="0.25">
      <c r="A208" s="402"/>
      <c r="B208" s="355"/>
      <c r="C208" s="355"/>
    </row>
    <row r="209" spans="1:3" x14ac:dyDescent="0.25">
      <c r="A209" s="402"/>
      <c r="B209" s="355"/>
      <c r="C209" s="355"/>
    </row>
    <row r="210" spans="1:3" x14ac:dyDescent="0.25">
      <c r="A210" s="402"/>
      <c r="B210" s="355"/>
      <c r="C210" s="355"/>
    </row>
    <row r="211" spans="1:3" x14ac:dyDescent="0.25">
      <c r="A211" s="402"/>
      <c r="B211" s="355"/>
      <c r="C211" s="355"/>
    </row>
    <row r="212" spans="1:3" x14ac:dyDescent="0.25">
      <c r="A212" s="402"/>
      <c r="B212" s="355"/>
      <c r="C212" s="355"/>
    </row>
    <row r="213" spans="1:3" x14ac:dyDescent="0.25">
      <c r="A213" s="402"/>
      <c r="B213" s="355"/>
      <c r="C213" s="355"/>
    </row>
    <row r="214" spans="1:3" x14ac:dyDescent="0.25">
      <c r="A214" s="402"/>
      <c r="B214" s="355"/>
      <c r="C214" s="355"/>
    </row>
    <row r="215" spans="1:3" x14ac:dyDescent="0.25">
      <c r="A215" s="402"/>
      <c r="B215" s="355"/>
      <c r="C215" s="355"/>
    </row>
    <row r="216" spans="1:3" x14ac:dyDescent="0.25">
      <c r="A216" s="402"/>
      <c r="B216" s="355"/>
      <c r="C216" s="355"/>
    </row>
    <row r="217" spans="1:3" x14ac:dyDescent="0.25">
      <c r="A217" s="402"/>
      <c r="B217" s="355"/>
      <c r="C217" s="355"/>
    </row>
    <row r="218" spans="1:3" x14ac:dyDescent="0.25">
      <c r="A218" s="402"/>
      <c r="B218" s="355"/>
      <c r="C218" s="355"/>
    </row>
    <row r="219" spans="1:3" x14ac:dyDescent="0.25">
      <c r="A219" s="402"/>
      <c r="B219" s="355"/>
      <c r="C219" s="355"/>
    </row>
    <row r="220" spans="1:3" x14ac:dyDescent="0.25">
      <c r="A220" s="402"/>
      <c r="B220" s="355"/>
      <c r="C220" s="355"/>
    </row>
    <row r="221" spans="1:3" x14ac:dyDescent="0.25">
      <c r="A221" s="402"/>
      <c r="B221" s="355"/>
      <c r="C221" s="355"/>
    </row>
    <row r="222" spans="1:3" x14ac:dyDescent="0.25">
      <c r="A222" s="402"/>
      <c r="B222" s="355"/>
      <c r="C222" s="355"/>
    </row>
    <row r="223" spans="1:3" x14ac:dyDescent="0.25">
      <c r="A223" s="402"/>
      <c r="B223" s="355"/>
      <c r="C223" s="355"/>
    </row>
    <row r="224" spans="1:3" x14ac:dyDescent="0.25">
      <c r="A224" s="402"/>
      <c r="B224" s="355"/>
      <c r="C224" s="355"/>
    </row>
    <row r="225" spans="1:3" x14ac:dyDescent="0.25">
      <c r="A225" s="402"/>
      <c r="B225" s="355"/>
      <c r="C225" s="355"/>
    </row>
    <row r="226" spans="1:3" x14ac:dyDescent="0.25">
      <c r="A226" s="402"/>
      <c r="B226" s="355"/>
      <c r="C226" s="355"/>
    </row>
    <row r="227" spans="1:3" x14ac:dyDescent="0.25">
      <c r="A227" s="402"/>
      <c r="B227" s="355"/>
      <c r="C227" s="355"/>
    </row>
    <row r="228" spans="1:3" x14ac:dyDescent="0.25">
      <c r="A228" s="402"/>
      <c r="B228" s="355"/>
      <c r="C228" s="355"/>
    </row>
    <row r="229" spans="1:3" x14ac:dyDescent="0.25">
      <c r="A229" s="402"/>
      <c r="B229" s="355"/>
      <c r="C229" s="355"/>
    </row>
    <row r="230" spans="1:3" x14ac:dyDescent="0.25">
      <c r="A230" s="402"/>
      <c r="B230" s="355"/>
      <c r="C230" s="355"/>
    </row>
    <row r="231" spans="1:3" x14ac:dyDescent="0.25">
      <c r="A231" s="402"/>
      <c r="B231" s="355"/>
      <c r="C231" s="355"/>
    </row>
    <row r="232" spans="1:3" x14ac:dyDescent="0.25">
      <c r="A232" s="402"/>
      <c r="B232" s="355"/>
      <c r="C232" s="355"/>
    </row>
    <row r="233" spans="1:3" x14ac:dyDescent="0.25">
      <c r="A233" s="402"/>
      <c r="B233" s="355"/>
      <c r="C233" s="355"/>
    </row>
    <row r="234" spans="1:3" x14ac:dyDescent="0.25">
      <c r="A234" s="402"/>
      <c r="B234" s="355"/>
      <c r="C234" s="355"/>
    </row>
    <row r="235" spans="1:3" x14ac:dyDescent="0.25">
      <c r="A235" s="402"/>
      <c r="B235" s="355"/>
      <c r="C235" s="355"/>
    </row>
    <row r="236" spans="1:3" x14ac:dyDescent="0.25">
      <c r="A236" s="402"/>
      <c r="B236" s="355"/>
      <c r="C236" s="355"/>
    </row>
    <row r="237" spans="1:3" x14ac:dyDescent="0.25">
      <c r="A237" s="402"/>
      <c r="B237" s="355"/>
      <c r="C237" s="355"/>
    </row>
    <row r="238" spans="1:3" x14ac:dyDescent="0.25">
      <c r="A238" s="402"/>
      <c r="B238" s="355"/>
      <c r="C238" s="355"/>
    </row>
    <row r="239" spans="1:3" x14ac:dyDescent="0.25">
      <c r="A239" s="402"/>
      <c r="B239" s="355"/>
      <c r="C239" s="355"/>
    </row>
    <row r="240" spans="1:3" x14ac:dyDescent="0.25">
      <c r="A240" s="402"/>
      <c r="B240" s="355"/>
      <c r="C240" s="355"/>
    </row>
    <row r="241" spans="1:3" x14ac:dyDescent="0.25">
      <c r="A241" s="402"/>
      <c r="B241" s="355"/>
      <c r="C241" s="355"/>
    </row>
  </sheetData>
  <sheetProtection algorithmName="SHA-512" hashValue="yXVeWxS46/WX0sd+y6W0J3HCc8lW2V+D8Uu77dWcHYFnLugsTZHwoDfTyNoNjBxZawcoelEFHGUO9Z2UXWMk5w==" saltValue="1NIUzDrt0Pjqp/6/+2MFLw==" spinCount="100000" sheet="1" objects="1" scenarios="1" selectLockedCells="1" selectUnlockedCells="1"/>
  <protectedRanges>
    <protectedRange sqref="C59" name="Tartomány4"/>
    <protectedRange sqref="C71" name="Tartomány4_1"/>
    <protectedRange sqref="C46" name="Tartomány1_2_1_2_1"/>
    <protectedRange sqref="C27:C30" name="Tartomány1_2_1_1_1"/>
    <protectedRange sqref="C14" name="Tartomány1_2_1_4_2"/>
    <protectedRange sqref="C15" name="Tartomány1_2_1_4_1_1"/>
    <protectedRange sqref="C19 C21" name="Tartomány1_2_1_1_2"/>
    <protectedRange sqref="C20" name="Tartomány1_2_1_1_1_1"/>
  </protectedRanges>
  <mergeCells count="66">
    <mergeCell ref="A53:AA53"/>
    <mergeCell ref="A58:AA58"/>
    <mergeCell ref="A59:AA59"/>
    <mergeCell ref="A72:AA72"/>
    <mergeCell ref="AZ72:BD72"/>
    <mergeCell ref="D44:AA44"/>
    <mergeCell ref="AB44:AY44"/>
    <mergeCell ref="AZ44:BE44"/>
    <mergeCell ref="D51:AA51"/>
    <mergeCell ref="AB51:AY51"/>
    <mergeCell ref="AZ51:BE51"/>
    <mergeCell ref="BE8:BE9"/>
    <mergeCell ref="AN8:AO8"/>
    <mergeCell ref="AP8:AQ8"/>
    <mergeCell ref="AR8:AR9"/>
    <mergeCell ref="AS8:AS9"/>
    <mergeCell ref="AT8:AU8"/>
    <mergeCell ref="AV8:AW8"/>
    <mergeCell ref="AX8:AX9"/>
    <mergeCell ref="AY8:AY9"/>
    <mergeCell ref="AZ8:BA8"/>
    <mergeCell ref="BB8:BC8"/>
    <mergeCell ref="BD8:BD9"/>
    <mergeCell ref="T8:T9"/>
    <mergeCell ref="AM8:AM9"/>
    <mergeCell ref="V8:W8"/>
    <mergeCell ref="X8:Y8"/>
    <mergeCell ref="Z8:Z9"/>
    <mergeCell ref="AA8:AA9"/>
    <mergeCell ref="AB8:AC8"/>
    <mergeCell ref="AD8:AE8"/>
    <mergeCell ref="AF8:AF9"/>
    <mergeCell ref="AG8:AG9"/>
    <mergeCell ref="AH8:AI8"/>
    <mergeCell ref="AJ8:AK8"/>
    <mergeCell ref="AL8:AL9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U8:U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R8:S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E248"/>
  <sheetViews>
    <sheetView zoomScale="75" zoomScaleNormal="75" zoomScalePageLayoutView="50" workbookViewId="0">
      <selection sqref="A1:BE1"/>
    </sheetView>
  </sheetViews>
  <sheetFormatPr defaultColWidth="10.6640625" defaultRowHeight="15.75" x14ac:dyDescent="0.25"/>
  <cols>
    <col min="1" max="1" width="17.1640625" style="403" customWidth="1"/>
    <col min="2" max="2" width="7.1640625" style="354" customWidth="1"/>
    <col min="3" max="3" width="64.33203125" style="354" bestFit="1" customWidth="1"/>
    <col min="4" max="4" width="5.5" style="354" customWidth="1"/>
    <col min="5" max="5" width="6.83203125" style="354" customWidth="1"/>
    <col min="6" max="6" width="5.5" style="354" customWidth="1"/>
    <col min="7" max="7" width="6.83203125" style="354" customWidth="1"/>
    <col min="8" max="8" width="5.5" style="354" customWidth="1"/>
    <col min="9" max="9" width="5.6640625" style="354" bestFit="1" customWidth="1"/>
    <col min="10" max="10" width="5.5" style="354" customWidth="1"/>
    <col min="11" max="11" width="6.83203125" style="354" customWidth="1"/>
    <col min="12" max="12" width="5.5" style="354" customWidth="1"/>
    <col min="13" max="13" width="6.83203125" style="354" customWidth="1"/>
    <col min="14" max="14" width="5.5" style="354" customWidth="1"/>
    <col min="15" max="15" width="5.6640625" style="354" bestFit="1" customWidth="1"/>
    <col min="16" max="16" width="5.5" style="354" bestFit="1" customWidth="1"/>
    <col min="17" max="17" width="6.83203125" style="354" customWidth="1"/>
    <col min="18" max="18" width="5.5" style="354" bestFit="1" customWidth="1"/>
    <col min="19" max="19" width="6.83203125" style="354" customWidth="1"/>
    <col min="20" max="20" width="5.5" style="354" customWidth="1"/>
    <col min="21" max="21" width="5.6640625" style="354" bestFit="1" customWidth="1"/>
    <col min="22" max="22" width="5.5" style="354" bestFit="1" customWidth="1"/>
    <col min="23" max="23" width="6.83203125" style="354" customWidth="1"/>
    <col min="24" max="24" width="5.5" style="354" bestFit="1" customWidth="1"/>
    <col min="25" max="25" width="6.83203125" style="354" customWidth="1"/>
    <col min="26" max="26" width="5.5" style="354" customWidth="1"/>
    <col min="27" max="27" width="5.6640625" style="354" bestFit="1" customWidth="1"/>
    <col min="28" max="28" width="5.5" style="354" customWidth="1"/>
    <col min="29" max="29" width="6.83203125" style="354" customWidth="1"/>
    <col min="30" max="30" width="5.5" style="354" customWidth="1"/>
    <col min="31" max="31" width="6.83203125" style="354" customWidth="1"/>
    <col min="32" max="32" width="5.5" style="354" customWidth="1"/>
    <col min="33" max="33" width="5.6640625" style="354" bestFit="1" customWidth="1"/>
    <col min="34" max="34" width="5.5" style="354" customWidth="1"/>
    <col min="35" max="35" width="6.83203125" style="354" customWidth="1"/>
    <col min="36" max="36" width="5.5" style="354" customWidth="1"/>
    <col min="37" max="37" width="6.83203125" style="354" customWidth="1"/>
    <col min="38" max="38" width="5.5" style="354" customWidth="1"/>
    <col min="39" max="39" width="5.6640625" style="354" bestFit="1" customWidth="1"/>
    <col min="40" max="40" width="5.5" style="354" bestFit="1" customWidth="1"/>
    <col min="41" max="41" width="6.83203125" style="354" customWidth="1"/>
    <col min="42" max="42" width="5.5" style="354" bestFit="1" customWidth="1"/>
    <col min="43" max="43" width="6.83203125" style="354" customWidth="1"/>
    <col min="44" max="44" width="5.5" style="354" customWidth="1"/>
    <col min="45" max="45" width="5.6640625" style="354" bestFit="1" customWidth="1"/>
    <col min="46" max="46" width="5.5" style="354" bestFit="1" customWidth="1"/>
    <col min="47" max="47" width="6.83203125" style="354" customWidth="1"/>
    <col min="48" max="48" width="5.5" style="354" bestFit="1" customWidth="1"/>
    <col min="49" max="49" width="6.83203125" style="354" customWidth="1"/>
    <col min="50" max="50" width="5.5" style="354" customWidth="1"/>
    <col min="51" max="51" width="5.6640625" style="354" bestFit="1" customWidth="1"/>
    <col min="52" max="52" width="6.83203125" style="354" bestFit="1" customWidth="1"/>
    <col min="53" max="53" width="8.1640625" style="354" bestFit="1" customWidth="1"/>
    <col min="54" max="54" width="6.83203125" style="354" bestFit="1" customWidth="1"/>
    <col min="55" max="55" width="8.1640625" style="354" bestFit="1" customWidth="1"/>
    <col min="56" max="56" width="6.83203125" style="354" bestFit="1" customWidth="1"/>
    <col min="57" max="57" width="6.1640625" style="354" bestFit="1" customWidth="1"/>
    <col min="58" max="16384" width="10.6640625" style="354"/>
  </cols>
  <sheetData>
    <row r="1" spans="1:57" ht="21.95" customHeight="1" x14ac:dyDescent="0.2">
      <c r="A1" s="574" t="s">
        <v>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</row>
    <row r="2" spans="1:57" ht="21.95" customHeight="1" x14ac:dyDescent="0.2">
      <c r="A2" s="499" t="s">
        <v>248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</row>
    <row r="3" spans="1:57" ht="23.25" x14ac:dyDescent="0.2">
      <c r="A3" s="570" t="s">
        <v>261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</row>
    <row r="4" spans="1:57" s="355" customFormat="1" ht="23.25" x14ac:dyDescent="0.2">
      <c r="A4" s="499" t="s">
        <v>585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499"/>
      <c r="BD4" s="499"/>
      <c r="BE4" s="499"/>
    </row>
    <row r="5" spans="1:57" ht="24" thickBot="1" x14ac:dyDescent="0.25">
      <c r="A5" s="499" t="s">
        <v>1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C5" s="499"/>
      <c r="BD5" s="499"/>
      <c r="BE5" s="499"/>
    </row>
    <row r="6" spans="1:57" ht="15.75" customHeight="1" thickTop="1" thickBot="1" x14ac:dyDescent="0.25">
      <c r="A6" s="522" t="s">
        <v>2</v>
      </c>
      <c r="B6" s="525" t="s">
        <v>3</v>
      </c>
      <c r="C6" s="528" t="s">
        <v>4</v>
      </c>
      <c r="D6" s="531" t="s">
        <v>5</v>
      </c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31" t="s">
        <v>5</v>
      </c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  <c r="AR6" s="597"/>
      <c r="AS6" s="597"/>
      <c r="AT6" s="597"/>
      <c r="AU6" s="597"/>
      <c r="AV6" s="597"/>
      <c r="AW6" s="597"/>
      <c r="AX6" s="597"/>
      <c r="AY6" s="597"/>
      <c r="AZ6" s="541" t="s">
        <v>6</v>
      </c>
      <c r="BA6" s="591"/>
      <c r="BB6" s="591"/>
      <c r="BC6" s="591"/>
      <c r="BD6" s="591"/>
      <c r="BE6" s="592"/>
    </row>
    <row r="7" spans="1:57" ht="15.75" customHeight="1" x14ac:dyDescent="0.2">
      <c r="A7" s="523"/>
      <c r="B7" s="526"/>
      <c r="C7" s="529"/>
      <c r="D7" s="547" t="s">
        <v>7</v>
      </c>
      <c r="E7" s="548"/>
      <c r="F7" s="548"/>
      <c r="G7" s="548"/>
      <c r="H7" s="548"/>
      <c r="I7" s="549"/>
      <c r="J7" s="550" t="s">
        <v>8</v>
      </c>
      <c r="K7" s="548"/>
      <c r="L7" s="548"/>
      <c r="M7" s="548"/>
      <c r="N7" s="548"/>
      <c r="O7" s="551"/>
      <c r="P7" s="547" t="s">
        <v>9</v>
      </c>
      <c r="Q7" s="548"/>
      <c r="R7" s="548"/>
      <c r="S7" s="548"/>
      <c r="T7" s="548"/>
      <c r="U7" s="549"/>
      <c r="V7" s="550" t="s">
        <v>10</v>
      </c>
      <c r="W7" s="548"/>
      <c r="X7" s="548"/>
      <c r="Y7" s="548"/>
      <c r="Z7" s="548"/>
      <c r="AA7" s="549"/>
      <c r="AB7" s="547" t="s">
        <v>11</v>
      </c>
      <c r="AC7" s="548"/>
      <c r="AD7" s="548"/>
      <c r="AE7" s="548"/>
      <c r="AF7" s="548"/>
      <c r="AG7" s="549"/>
      <c r="AH7" s="550" t="s">
        <v>12</v>
      </c>
      <c r="AI7" s="548"/>
      <c r="AJ7" s="548"/>
      <c r="AK7" s="548"/>
      <c r="AL7" s="548"/>
      <c r="AM7" s="551"/>
      <c r="AN7" s="547" t="s">
        <v>236</v>
      </c>
      <c r="AO7" s="548"/>
      <c r="AP7" s="548"/>
      <c r="AQ7" s="548"/>
      <c r="AR7" s="548"/>
      <c r="AS7" s="549"/>
      <c r="AT7" s="550" t="s">
        <v>237</v>
      </c>
      <c r="AU7" s="548"/>
      <c r="AV7" s="548"/>
      <c r="AW7" s="548"/>
      <c r="AX7" s="548"/>
      <c r="AY7" s="549"/>
      <c r="AZ7" s="593"/>
      <c r="BA7" s="594"/>
      <c r="BB7" s="594"/>
      <c r="BC7" s="594"/>
      <c r="BD7" s="594"/>
      <c r="BE7" s="595"/>
    </row>
    <row r="8" spans="1:57" ht="15.75" customHeight="1" x14ac:dyDescent="0.2">
      <c r="A8" s="523"/>
      <c r="B8" s="526"/>
      <c r="C8" s="529"/>
      <c r="D8" s="539" t="s">
        <v>13</v>
      </c>
      <c r="E8" s="586"/>
      <c r="F8" s="533" t="s">
        <v>14</v>
      </c>
      <c r="G8" s="586"/>
      <c r="H8" s="535" t="s">
        <v>15</v>
      </c>
      <c r="I8" s="537" t="s">
        <v>239</v>
      </c>
      <c r="J8" s="540" t="s">
        <v>13</v>
      </c>
      <c r="K8" s="586"/>
      <c r="L8" s="533" t="s">
        <v>14</v>
      </c>
      <c r="M8" s="586"/>
      <c r="N8" s="535" t="s">
        <v>15</v>
      </c>
      <c r="O8" s="572" t="s">
        <v>239</v>
      </c>
      <c r="P8" s="539" t="s">
        <v>13</v>
      </c>
      <c r="Q8" s="586"/>
      <c r="R8" s="533" t="s">
        <v>14</v>
      </c>
      <c r="S8" s="586"/>
      <c r="T8" s="535" t="s">
        <v>15</v>
      </c>
      <c r="U8" s="537" t="s">
        <v>239</v>
      </c>
      <c r="V8" s="540" t="s">
        <v>13</v>
      </c>
      <c r="W8" s="586"/>
      <c r="X8" s="533" t="s">
        <v>14</v>
      </c>
      <c r="Y8" s="586"/>
      <c r="Z8" s="535" t="s">
        <v>15</v>
      </c>
      <c r="AA8" s="562" t="s">
        <v>239</v>
      </c>
      <c r="AB8" s="539" t="s">
        <v>13</v>
      </c>
      <c r="AC8" s="586"/>
      <c r="AD8" s="533" t="s">
        <v>14</v>
      </c>
      <c r="AE8" s="586"/>
      <c r="AF8" s="535" t="s">
        <v>15</v>
      </c>
      <c r="AG8" s="537" t="s">
        <v>239</v>
      </c>
      <c r="AH8" s="540" t="s">
        <v>13</v>
      </c>
      <c r="AI8" s="586"/>
      <c r="AJ8" s="533" t="s">
        <v>14</v>
      </c>
      <c r="AK8" s="586"/>
      <c r="AL8" s="535" t="s">
        <v>15</v>
      </c>
      <c r="AM8" s="572" t="s">
        <v>239</v>
      </c>
      <c r="AN8" s="539" t="s">
        <v>13</v>
      </c>
      <c r="AO8" s="586"/>
      <c r="AP8" s="533" t="s">
        <v>14</v>
      </c>
      <c r="AQ8" s="586"/>
      <c r="AR8" s="535" t="s">
        <v>15</v>
      </c>
      <c r="AS8" s="537" t="s">
        <v>239</v>
      </c>
      <c r="AT8" s="540" t="s">
        <v>13</v>
      </c>
      <c r="AU8" s="586"/>
      <c r="AV8" s="533" t="s">
        <v>14</v>
      </c>
      <c r="AW8" s="586"/>
      <c r="AX8" s="535" t="s">
        <v>15</v>
      </c>
      <c r="AY8" s="562" t="s">
        <v>239</v>
      </c>
      <c r="AZ8" s="540" t="s">
        <v>13</v>
      </c>
      <c r="BA8" s="586"/>
      <c r="BB8" s="533" t="s">
        <v>14</v>
      </c>
      <c r="BC8" s="586"/>
      <c r="BD8" s="535" t="s">
        <v>15</v>
      </c>
      <c r="BE8" s="568" t="s">
        <v>365</v>
      </c>
    </row>
    <row r="9" spans="1:57" ht="80.099999999999994" customHeight="1" thickBot="1" x14ac:dyDescent="0.25">
      <c r="A9" s="524"/>
      <c r="B9" s="527"/>
      <c r="C9" s="596"/>
      <c r="D9" s="105" t="s">
        <v>240</v>
      </c>
      <c r="E9" s="106" t="s">
        <v>241</v>
      </c>
      <c r="F9" s="107" t="s">
        <v>240</v>
      </c>
      <c r="G9" s="106" t="s">
        <v>241</v>
      </c>
      <c r="H9" s="587"/>
      <c r="I9" s="588"/>
      <c r="J9" s="108" t="s">
        <v>240</v>
      </c>
      <c r="K9" s="106" t="s">
        <v>241</v>
      </c>
      <c r="L9" s="107" t="s">
        <v>240</v>
      </c>
      <c r="M9" s="106" t="s">
        <v>241</v>
      </c>
      <c r="N9" s="587"/>
      <c r="O9" s="590"/>
      <c r="P9" s="105" t="s">
        <v>240</v>
      </c>
      <c r="Q9" s="106" t="s">
        <v>241</v>
      </c>
      <c r="R9" s="107" t="s">
        <v>240</v>
      </c>
      <c r="S9" s="106" t="s">
        <v>241</v>
      </c>
      <c r="T9" s="587"/>
      <c r="U9" s="588"/>
      <c r="V9" s="108" t="s">
        <v>240</v>
      </c>
      <c r="W9" s="106" t="s">
        <v>241</v>
      </c>
      <c r="X9" s="107" t="s">
        <v>240</v>
      </c>
      <c r="Y9" s="106" t="s">
        <v>241</v>
      </c>
      <c r="Z9" s="587"/>
      <c r="AA9" s="589"/>
      <c r="AB9" s="105" t="s">
        <v>240</v>
      </c>
      <c r="AC9" s="106" t="s">
        <v>241</v>
      </c>
      <c r="AD9" s="107" t="s">
        <v>240</v>
      </c>
      <c r="AE9" s="106" t="s">
        <v>241</v>
      </c>
      <c r="AF9" s="587"/>
      <c r="AG9" s="588"/>
      <c r="AH9" s="108" t="s">
        <v>240</v>
      </c>
      <c r="AI9" s="106" t="s">
        <v>241</v>
      </c>
      <c r="AJ9" s="107" t="s">
        <v>240</v>
      </c>
      <c r="AK9" s="106" t="s">
        <v>241</v>
      </c>
      <c r="AL9" s="587"/>
      <c r="AM9" s="590"/>
      <c r="AN9" s="105" t="s">
        <v>240</v>
      </c>
      <c r="AO9" s="106" t="s">
        <v>241</v>
      </c>
      <c r="AP9" s="107" t="s">
        <v>240</v>
      </c>
      <c r="AQ9" s="106" t="s">
        <v>241</v>
      </c>
      <c r="AR9" s="587"/>
      <c r="AS9" s="588"/>
      <c r="AT9" s="108" t="s">
        <v>240</v>
      </c>
      <c r="AU9" s="106" t="s">
        <v>241</v>
      </c>
      <c r="AV9" s="107" t="s">
        <v>240</v>
      </c>
      <c r="AW9" s="106" t="s">
        <v>241</v>
      </c>
      <c r="AX9" s="587"/>
      <c r="AY9" s="589"/>
      <c r="AZ9" s="108" t="s">
        <v>240</v>
      </c>
      <c r="BA9" s="106" t="s">
        <v>242</v>
      </c>
      <c r="BB9" s="107" t="s">
        <v>240</v>
      </c>
      <c r="BC9" s="106" t="s">
        <v>242</v>
      </c>
      <c r="BD9" s="587"/>
      <c r="BE9" s="569"/>
    </row>
    <row r="10" spans="1:57" s="356" customFormat="1" ht="15.75" customHeight="1" thickBot="1" x14ac:dyDescent="0.35">
      <c r="A10" s="109"/>
      <c r="B10" s="110"/>
      <c r="C10" s="111" t="s">
        <v>243</v>
      </c>
      <c r="D10" s="112">
        <f>SUM(szakon_közös!D97)</f>
        <v>9</v>
      </c>
      <c r="E10" s="112">
        <f>SUM(szakon_közös!E97)</f>
        <v>136</v>
      </c>
      <c r="F10" s="112">
        <f>SUM(szakon_közös!F97)</f>
        <v>20</v>
      </c>
      <c r="G10" s="112">
        <f>SUM(szakon_közös!G97)</f>
        <v>291</v>
      </c>
      <c r="H10" s="112">
        <f>SUM(szakon_közös!H97)</f>
        <v>22</v>
      </c>
      <c r="I10" s="112">
        <f>SUM(szakon_közös!I97)</f>
        <v>116</v>
      </c>
      <c r="J10" s="112">
        <f>SUM(szakon_közös!J97)</f>
        <v>12</v>
      </c>
      <c r="K10" s="112">
        <f>SUM(szakon_közös!K97)</f>
        <v>184</v>
      </c>
      <c r="L10" s="112">
        <f>SUM(szakon_közös!L97)</f>
        <v>9</v>
      </c>
      <c r="M10" s="112">
        <f>SUM(szakon_közös!M97)</f>
        <v>131</v>
      </c>
      <c r="N10" s="112">
        <f>SUM(szakon_közös!N97)</f>
        <v>21</v>
      </c>
      <c r="O10" s="112">
        <f>SUM(szakon_közös!O97)</f>
        <v>86</v>
      </c>
      <c r="P10" s="112">
        <f>SUM(szakon_közös!P97)</f>
        <v>11</v>
      </c>
      <c r="Q10" s="112">
        <f>SUM(szakon_közös!Q97)</f>
        <v>164</v>
      </c>
      <c r="R10" s="112">
        <f>SUM(szakon_közös!R97)</f>
        <v>17</v>
      </c>
      <c r="S10" s="112">
        <f>SUM(szakon_közös!S97)</f>
        <v>211</v>
      </c>
      <c r="T10" s="112">
        <f>SUM(szakon_közös!T97)</f>
        <v>23</v>
      </c>
      <c r="U10" s="112">
        <f>SUM(szakon_közös!U97)</f>
        <v>106</v>
      </c>
      <c r="V10" s="112">
        <f>SUM(szakon_közös!V97)</f>
        <v>8</v>
      </c>
      <c r="W10" s="112">
        <f>SUM(szakon_közös!W97)</f>
        <v>124</v>
      </c>
      <c r="X10" s="112">
        <f>SUM(szakon_közös!X97)</f>
        <v>14</v>
      </c>
      <c r="Y10" s="112">
        <f>SUM(szakon_közös!Y97)</f>
        <v>206</v>
      </c>
      <c r="Z10" s="112">
        <f>SUM(szakon_közös!Z97)</f>
        <v>23</v>
      </c>
      <c r="AA10" s="112">
        <f>SUM(szakon_közös!AA97)</f>
        <v>75</v>
      </c>
      <c r="AB10" s="112">
        <f>SUM(szakon_közös!AB97)</f>
        <v>7</v>
      </c>
      <c r="AC10" s="112">
        <f>SUM(szakon_közös!AC97)</f>
        <v>109</v>
      </c>
      <c r="AD10" s="112">
        <f>SUM(szakon_közös!AD97)</f>
        <v>13</v>
      </c>
      <c r="AE10" s="112">
        <f>SUM(szakon_közös!AE97)</f>
        <v>191</v>
      </c>
      <c r="AF10" s="112">
        <f>SUM(szakon_közös!AF97)</f>
        <v>24</v>
      </c>
      <c r="AG10" s="112">
        <f>SUM(szakon_közös!AG97)</f>
        <v>66</v>
      </c>
      <c r="AH10" s="112">
        <f>SUM(szakon_közös!AH97)</f>
        <v>9</v>
      </c>
      <c r="AI10" s="112">
        <f>SUM(szakon_közös!AI97)</f>
        <v>140</v>
      </c>
      <c r="AJ10" s="112">
        <f>SUM(szakon_közös!AJ97)</f>
        <v>15</v>
      </c>
      <c r="AK10" s="112">
        <f>SUM(szakon_közös!AK97)</f>
        <v>220</v>
      </c>
      <c r="AL10" s="112">
        <f>SUM(szakon_közös!AL97)</f>
        <v>25</v>
      </c>
      <c r="AM10" s="112">
        <f>SUM(szakon_közös!AM97)</f>
        <v>76</v>
      </c>
      <c r="AN10" s="112">
        <f>SUM(szakon_közös!AN97)</f>
        <v>5</v>
      </c>
      <c r="AO10" s="112">
        <f>SUM(szakon_közös!AO97)</f>
        <v>75</v>
      </c>
      <c r="AP10" s="112">
        <f>SUM(szakon_közös!AP97)</f>
        <v>11</v>
      </c>
      <c r="AQ10" s="112">
        <f>SUM(szakon_közös!AQ97)</f>
        <v>165</v>
      </c>
      <c r="AR10" s="112">
        <f>SUM(szakon_közös!AR97)</f>
        <v>22</v>
      </c>
      <c r="AS10" s="112">
        <f>SUM(szakon_közös!AS97)</f>
        <v>48</v>
      </c>
      <c r="AT10" s="112">
        <f>SUM(szakon_közös!AT97)</f>
        <v>3</v>
      </c>
      <c r="AU10" s="112">
        <f>SUM(szakon_közös!AU97)</f>
        <v>45</v>
      </c>
      <c r="AV10" s="112">
        <f>SUM(szakon_közös!AV97)</f>
        <v>10</v>
      </c>
      <c r="AW10" s="112">
        <f>SUM(szakon_közös!AW97)</f>
        <v>150</v>
      </c>
      <c r="AX10" s="112">
        <f>SUM(szakon_közös!AX97)</f>
        <v>20</v>
      </c>
      <c r="AY10" s="112">
        <f>SUM(szakon_közös!AY97)</f>
        <v>39</v>
      </c>
      <c r="AZ10" s="112">
        <f>SUM(szakon_közös!AZ97)</f>
        <v>63</v>
      </c>
      <c r="BA10" s="112">
        <f>SUM(szakon_közös!BA97)</f>
        <v>945</v>
      </c>
      <c r="BB10" s="112">
        <f>SUM(szakon_közös!BB97)</f>
        <v>111</v>
      </c>
      <c r="BC10" s="112">
        <f>SUM(szakon_közös!BC97)</f>
        <v>1665</v>
      </c>
      <c r="BD10" s="112">
        <f>SUM(szakon_közös!BD97)</f>
        <v>180</v>
      </c>
      <c r="BE10" s="112">
        <f>SUM(szakon_közös!BE97)</f>
        <v>175</v>
      </c>
    </row>
    <row r="11" spans="1:57" s="356" customFormat="1" ht="15.75" customHeight="1" x14ac:dyDescent="0.3">
      <c r="A11" s="113" t="s">
        <v>8</v>
      </c>
      <c r="B11" s="114"/>
      <c r="C11" s="115" t="s">
        <v>22</v>
      </c>
      <c r="D11" s="116"/>
      <c r="E11" s="117"/>
      <c r="F11" s="118"/>
      <c r="G11" s="117"/>
      <c r="H11" s="118"/>
      <c r="I11" s="119"/>
      <c r="J11" s="118"/>
      <c r="K11" s="117"/>
      <c r="L11" s="118"/>
      <c r="M11" s="117"/>
      <c r="N11" s="118"/>
      <c r="O11" s="119"/>
      <c r="P11" s="118"/>
      <c r="Q11" s="117"/>
      <c r="R11" s="118"/>
      <c r="S11" s="117"/>
      <c r="T11" s="118"/>
      <c r="U11" s="119"/>
      <c r="V11" s="118"/>
      <c r="W11" s="117"/>
      <c r="X11" s="118"/>
      <c r="Y11" s="117"/>
      <c r="Z11" s="118"/>
      <c r="AA11" s="120"/>
      <c r="AB11" s="116"/>
      <c r="AC11" s="117"/>
      <c r="AD11" s="118"/>
      <c r="AE11" s="117"/>
      <c r="AF11" s="118"/>
      <c r="AG11" s="119"/>
      <c r="AH11" s="118"/>
      <c r="AI11" s="117"/>
      <c r="AJ11" s="118"/>
      <c r="AK11" s="117"/>
      <c r="AL11" s="118"/>
      <c r="AM11" s="119"/>
      <c r="AN11" s="118"/>
      <c r="AO11" s="117"/>
      <c r="AP11" s="118"/>
      <c r="AQ11" s="117"/>
      <c r="AR11" s="118"/>
      <c r="AS11" s="119"/>
      <c r="AT11" s="118"/>
      <c r="AU11" s="117"/>
      <c r="AV11" s="118"/>
      <c r="AW11" s="117"/>
      <c r="AX11" s="118"/>
      <c r="AY11" s="120"/>
      <c r="AZ11" s="121"/>
      <c r="BA11" s="121"/>
      <c r="BB11" s="121"/>
      <c r="BC11" s="121"/>
      <c r="BD11" s="121"/>
      <c r="BE11" s="122"/>
    </row>
    <row r="12" spans="1:57" ht="15.75" customHeight="1" x14ac:dyDescent="0.3">
      <c r="A12" s="226" t="s">
        <v>447</v>
      </c>
      <c r="B12" s="54" t="s">
        <v>17</v>
      </c>
      <c r="C12" s="411" t="s">
        <v>375</v>
      </c>
      <c r="D12" s="228">
        <v>2</v>
      </c>
      <c r="E12" s="4">
        <v>24</v>
      </c>
      <c r="F12" s="228"/>
      <c r="G12" s="4">
        <v>6</v>
      </c>
      <c r="H12" s="228">
        <v>2</v>
      </c>
      <c r="I12" s="229" t="s">
        <v>18</v>
      </c>
      <c r="J12" s="230"/>
      <c r="K12" s="4" t="str">
        <f t="shared" ref="K12" si="0">IF(J12*15=0,"",J12*15)</f>
        <v/>
      </c>
      <c r="L12" s="231"/>
      <c r="M12" s="4" t="str">
        <f t="shared" ref="M12" si="1">IF(L12*15=0,"",L12*15)</f>
        <v/>
      </c>
      <c r="N12" s="228"/>
      <c r="O12" s="232"/>
      <c r="P12" s="357"/>
      <c r="Q12" s="123" t="str">
        <f t="shared" ref="Q12:Q45" si="2">IF(P12*15=0,"",P12*15)</f>
        <v/>
      </c>
      <c r="R12" s="358"/>
      <c r="S12" s="123" t="str">
        <f t="shared" ref="S12:S45" si="3">IF(R12*15=0,"",R12*15)</f>
        <v/>
      </c>
      <c r="T12" s="359"/>
      <c r="U12" s="360"/>
      <c r="V12" s="357"/>
      <c r="W12" s="123" t="str">
        <f t="shared" ref="W12:W45" si="4">IF(V12*15=0,"",V12*15)</f>
        <v/>
      </c>
      <c r="X12" s="358"/>
      <c r="Y12" s="123" t="str">
        <f t="shared" ref="Y12:Y45" si="5">IF(X12*15=0,"",X12*15)</f>
        <v/>
      </c>
      <c r="Z12" s="359"/>
      <c r="AA12" s="360"/>
      <c r="AB12" s="357"/>
      <c r="AC12" s="123" t="str">
        <f t="shared" ref="AC12:AC45" si="6">IF(AB12*15=0,"",AB12*15)</f>
        <v/>
      </c>
      <c r="AD12" s="358"/>
      <c r="AE12" s="123" t="str">
        <f t="shared" ref="AE12:AE45" si="7">IF(AD12*15=0,"",AD12*15)</f>
        <v/>
      </c>
      <c r="AF12" s="359"/>
      <c r="AG12" s="360"/>
      <c r="AH12" s="357"/>
      <c r="AI12" s="123" t="str">
        <f t="shared" ref="AI12:AI45" si="8">IF(AH12*15=0,"",AH12*15)</f>
        <v/>
      </c>
      <c r="AJ12" s="358"/>
      <c r="AK12" s="123" t="str">
        <f t="shared" ref="AK12:AK45" si="9">IF(AJ12*15=0,"",AJ12*15)</f>
        <v/>
      </c>
      <c r="AL12" s="359"/>
      <c r="AM12" s="360"/>
      <c r="AN12" s="357"/>
      <c r="AO12" s="123" t="str">
        <f t="shared" ref="AO12:AO45" si="10">IF(AN12*15=0,"",AN12*15)</f>
        <v/>
      </c>
      <c r="AP12" s="358"/>
      <c r="AQ12" s="123" t="str">
        <f t="shared" ref="AQ12:AQ45" si="11">IF(AP12*15=0,"",AP12*15)</f>
        <v/>
      </c>
      <c r="AR12" s="359"/>
      <c r="AS12" s="360"/>
      <c r="AT12" s="357"/>
      <c r="AU12" s="123" t="str">
        <f t="shared" ref="AU12:AU13" si="12">IF(AT12*15=0,"",AT12*15)</f>
        <v/>
      </c>
      <c r="AV12" s="358"/>
      <c r="AW12" s="123" t="str">
        <f t="shared" ref="AW12:AW13" si="13">IF(AV12*15=0,"",AV12*15)</f>
        <v/>
      </c>
      <c r="AX12" s="359"/>
      <c r="AY12" s="360"/>
      <c r="AZ12" s="5">
        <f t="shared" ref="AZ12:AZ45" si="14">IF(D12+J12+P12+V12+AB12+AH12+AN12+AT12=0,"",D12+J12+P12+V12+AB12+AH12+AN12+AT12)</f>
        <v>2</v>
      </c>
      <c r="BA12" s="4">
        <f t="shared" ref="BA12:BA45" si="15">IF((D12+J12+P12+V12+AB12+AH12+AN12+AT12)*15=0,"",(D12+J12+P12+V12+AB12+AH12+AN12+AT12)*15)</f>
        <v>30</v>
      </c>
      <c r="BB12" s="6" t="str">
        <f t="shared" ref="BB12:BB45" si="16">IF(F12+L12+R12+X12+AD12+AJ12+AP12+AV12=0,"",F12+L12+R12+X12+AD12+AJ12+AP12+AV12)</f>
        <v/>
      </c>
      <c r="BC12" s="4" t="str">
        <f t="shared" ref="BC12:BC45" si="17">IF((L12+F12+R12+X12+AD12+AJ12+AP12+AV12)*15=0,"",(L12+F12+R12+X12+AD12+AJ12+AP12+AV12)*15)</f>
        <v/>
      </c>
      <c r="BD12" s="6">
        <f t="shared" ref="BD12:BD45" si="18">IF(N12+H12+T12+Z12+AF12+AL12+AR12+AX12=0,"",N12+H12+T12+Z12+AF12+AL12+AR12+AX12)</f>
        <v>2</v>
      </c>
      <c r="BE12" s="7">
        <f t="shared" ref="BE12:BE45" si="19">IF(D12+F12+L12+J12+P12+R12+V12+X12+AB12+AD12+AH12+AJ12+AN12+AP12+AT12+AV12=0,"",D12+F12+L12+J12+P12+R12+V12+X12+AB12+AD12+AH12+AJ12+AN12+AP12+AT12+AV12)</f>
        <v>2</v>
      </c>
    </row>
    <row r="13" spans="1:57" ht="15.75" customHeight="1" x14ac:dyDescent="0.3">
      <c r="A13" s="226" t="s">
        <v>448</v>
      </c>
      <c r="B13" s="54" t="s">
        <v>17</v>
      </c>
      <c r="C13" s="411" t="s">
        <v>376</v>
      </c>
      <c r="D13" s="228">
        <v>3</v>
      </c>
      <c r="E13" s="4">
        <v>50</v>
      </c>
      <c r="F13" s="228">
        <v>2</v>
      </c>
      <c r="G13" s="4">
        <v>24</v>
      </c>
      <c r="H13" s="228">
        <v>4</v>
      </c>
      <c r="I13" s="229" t="s">
        <v>18</v>
      </c>
      <c r="J13" s="230"/>
      <c r="K13" s="4"/>
      <c r="L13" s="231"/>
      <c r="M13" s="4"/>
      <c r="N13" s="231"/>
      <c r="O13" s="232"/>
      <c r="P13" s="357"/>
      <c r="Q13" s="123" t="str">
        <f t="shared" si="2"/>
        <v/>
      </c>
      <c r="R13" s="358"/>
      <c r="S13" s="123" t="str">
        <f t="shared" si="3"/>
        <v/>
      </c>
      <c r="T13" s="359"/>
      <c r="U13" s="360"/>
      <c r="V13" s="357"/>
      <c r="W13" s="123" t="str">
        <f t="shared" si="4"/>
        <v/>
      </c>
      <c r="X13" s="358"/>
      <c r="Y13" s="123" t="str">
        <f t="shared" si="5"/>
        <v/>
      </c>
      <c r="Z13" s="359"/>
      <c r="AA13" s="360"/>
      <c r="AB13" s="357"/>
      <c r="AC13" s="123" t="str">
        <f t="shared" si="6"/>
        <v/>
      </c>
      <c r="AD13" s="358"/>
      <c r="AE13" s="123" t="str">
        <f t="shared" si="7"/>
        <v/>
      </c>
      <c r="AF13" s="359"/>
      <c r="AG13" s="360"/>
      <c r="AH13" s="357"/>
      <c r="AI13" s="123" t="str">
        <f t="shared" si="8"/>
        <v/>
      </c>
      <c r="AJ13" s="358"/>
      <c r="AK13" s="123" t="str">
        <f t="shared" si="9"/>
        <v/>
      </c>
      <c r="AL13" s="359"/>
      <c r="AM13" s="360"/>
      <c r="AN13" s="357"/>
      <c r="AO13" s="123" t="str">
        <f t="shared" si="10"/>
        <v/>
      </c>
      <c r="AP13" s="358"/>
      <c r="AQ13" s="123" t="str">
        <f t="shared" si="11"/>
        <v/>
      </c>
      <c r="AR13" s="359"/>
      <c r="AS13" s="360"/>
      <c r="AT13" s="357"/>
      <c r="AU13" s="123" t="str">
        <f t="shared" si="12"/>
        <v/>
      </c>
      <c r="AV13" s="358"/>
      <c r="AW13" s="123" t="str">
        <f t="shared" si="13"/>
        <v/>
      </c>
      <c r="AX13" s="359"/>
      <c r="AY13" s="360"/>
      <c r="AZ13" s="5">
        <f t="shared" si="14"/>
        <v>3</v>
      </c>
      <c r="BA13" s="4">
        <f t="shared" si="15"/>
        <v>45</v>
      </c>
      <c r="BB13" s="6">
        <f t="shared" si="16"/>
        <v>2</v>
      </c>
      <c r="BC13" s="4">
        <f t="shared" si="17"/>
        <v>30</v>
      </c>
      <c r="BD13" s="6">
        <f t="shared" si="18"/>
        <v>4</v>
      </c>
      <c r="BE13" s="7">
        <f t="shared" si="19"/>
        <v>5</v>
      </c>
    </row>
    <row r="14" spans="1:57" ht="15.75" customHeight="1" x14ac:dyDescent="0.3">
      <c r="A14" s="282" t="s">
        <v>449</v>
      </c>
      <c r="B14" s="55" t="s">
        <v>215</v>
      </c>
      <c r="C14" s="412" t="s">
        <v>369</v>
      </c>
      <c r="D14" s="357"/>
      <c r="E14" s="123"/>
      <c r="F14" s="358"/>
      <c r="G14" s="123"/>
      <c r="H14" s="359"/>
      <c r="I14" s="360"/>
      <c r="J14" s="357">
        <v>1</v>
      </c>
      <c r="K14" s="123">
        <f t="shared" ref="K14:K45" si="20">IF(J14*15=0,"",J14*15)</f>
        <v>15</v>
      </c>
      <c r="L14" s="358"/>
      <c r="M14" s="123" t="str">
        <f t="shared" ref="M14:M45" si="21">IF(L14*15=0,"",L14*15)</f>
        <v/>
      </c>
      <c r="N14" s="359">
        <v>3</v>
      </c>
      <c r="O14" s="360" t="s">
        <v>18</v>
      </c>
      <c r="P14" s="357"/>
      <c r="Q14" s="123" t="str">
        <f t="shared" si="2"/>
        <v/>
      </c>
      <c r="R14" s="358"/>
      <c r="S14" s="123" t="str">
        <f t="shared" si="3"/>
        <v/>
      </c>
      <c r="T14" s="359"/>
      <c r="U14" s="360"/>
      <c r="V14" s="357"/>
      <c r="W14" s="123" t="str">
        <f t="shared" si="4"/>
        <v/>
      </c>
      <c r="X14" s="358"/>
      <c r="Y14" s="123" t="str">
        <f t="shared" si="5"/>
        <v/>
      </c>
      <c r="Z14" s="359"/>
      <c r="AA14" s="360"/>
      <c r="AB14" s="357"/>
      <c r="AC14" s="123" t="str">
        <f t="shared" si="6"/>
        <v/>
      </c>
      <c r="AD14" s="358"/>
      <c r="AE14" s="123" t="str">
        <f t="shared" si="7"/>
        <v/>
      </c>
      <c r="AF14" s="359"/>
      <c r="AG14" s="360"/>
      <c r="AH14" s="357"/>
      <c r="AI14" s="123" t="str">
        <f t="shared" si="8"/>
        <v/>
      </c>
      <c r="AJ14" s="358"/>
      <c r="AK14" s="123" t="str">
        <f t="shared" si="9"/>
        <v/>
      </c>
      <c r="AL14" s="359"/>
      <c r="AM14" s="360"/>
      <c r="AN14" s="357"/>
      <c r="AO14" s="123" t="str">
        <f t="shared" si="10"/>
        <v/>
      </c>
      <c r="AP14" s="358"/>
      <c r="AQ14" s="123" t="str">
        <f t="shared" si="11"/>
        <v/>
      </c>
      <c r="AR14" s="359"/>
      <c r="AS14" s="360"/>
      <c r="AT14" s="357"/>
      <c r="AU14" s="123"/>
      <c r="AV14" s="358"/>
      <c r="AW14" s="123"/>
      <c r="AX14" s="359"/>
      <c r="AY14" s="360"/>
      <c r="AZ14" s="5">
        <f t="shared" si="14"/>
        <v>1</v>
      </c>
      <c r="BA14" s="4">
        <f t="shared" si="15"/>
        <v>15</v>
      </c>
      <c r="BB14" s="6" t="str">
        <f t="shared" si="16"/>
        <v/>
      </c>
      <c r="BC14" s="4" t="str">
        <f t="shared" si="17"/>
        <v/>
      </c>
      <c r="BD14" s="6">
        <f t="shared" si="18"/>
        <v>3</v>
      </c>
      <c r="BE14" s="7">
        <f t="shared" si="19"/>
        <v>1</v>
      </c>
    </row>
    <row r="15" spans="1:57" ht="15.75" customHeight="1" x14ac:dyDescent="0.3">
      <c r="A15" s="282" t="s">
        <v>196</v>
      </c>
      <c r="B15" s="55" t="s">
        <v>215</v>
      </c>
      <c r="C15" s="413" t="s">
        <v>250</v>
      </c>
      <c r="D15" s="357"/>
      <c r="E15" s="123" t="str">
        <f t="shared" ref="E15:E45" si="22">IF(D15*15=0,"",D15*15)</f>
        <v/>
      </c>
      <c r="F15" s="358"/>
      <c r="G15" s="123" t="str">
        <f t="shared" ref="G15:G45" si="23">IF(F15*15=0,"",F15*15)</f>
        <v/>
      </c>
      <c r="H15" s="359"/>
      <c r="I15" s="360"/>
      <c r="J15" s="357"/>
      <c r="K15" s="123" t="str">
        <f t="shared" si="20"/>
        <v/>
      </c>
      <c r="L15" s="358"/>
      <c r="M15" s="123" t="str">
        <f t="shared" si="21"/>
        <v/>
      </c>
      <c r="N15" s="359"/>
      <c r="O15" s="360"/>
      <c r="P15" s="357"/>
      <c r="Q15" s="123" t="str">
        <f t="shared" si="2"/>
        <v/>
      </c>
      <c r="R15" s="358"/>
      <c r="S15" s="123" t="str">
        <f t="shared" si="3"/>
        <v/>
      </c>
      <c r="T15" s="359"/>
      <c r="U15" s="360"/>
      <c r="V15" s="357"/>
      <c r="W15" s="123" t="str">
        <f t="shared" si="4"/>
        <v/>
      </c>
      <c r="X15" s="358"/>
      <c r="Y15" s="123" t="str">
        <f t="shared" si="5"/>
        <v/>
      </c>
      <c r="Z15" s="359"/>
      <c r="AA15" s="360"/>
      <c r="AB15" s="357"/>
      <c r="AC15" s="123" t="str">
        <f t="shared" si="6"/>
        <v/>
      </c>
      <c r="AD15" s="358"/>
      <c r="AE15" s="123" t="str">
        <f t="shared" si="7"/>
        <v/>
      </c>
      <c r="AF15" s="359"/>
      <c r="AG15" s="360"/>
      <c r="AH15" s="357">
        <v>1</v>
      </c>
      <c r="AI15" s="123">
        <f t="shared" si="8"/>
        <v>15</v>
      </c>
      <c r="AJ15" s="358">
        <v>3</v>
      </c>
      <c r="AK15" s="123">
        <f t="shared" si="9"/>
        <v>45</v>
      </c>
      <c r="AL15" s="359">
        <v>3</v>
      </c>
      <c r="AM15" s="360" t="s">
        <v>355</v>
      </c>
      <c r="AN15" s="357"/>
      <c r="AO15" s="123" t="str">
        <f t="shared" si="10"/>
        <v/>
      </c>
      <c r="AP15" s="358"/>
      <c r="AQ15" s="123" t="str">
        <f t="shared" si="11"/>
        <v/>
      </c>
      <c r="AR15" s="359"/>
      <c r="AS15" s="360"/>
      <c r="AT15" s="357"/>
      <c r="AU15" s="123" t="str">
        <f t="shared" ref="AU15:AU45" si="24">IF(AT15*15=0,"",AT15*15)</f>
        <v/>
      </c>
      <c r="AV15" s="358"/>
      <c r="AW15" s="123" t="str">
        <f t="shared" ref="AW15:AW37" si="25">IF(AV15*15=0,"",AV15*15)</f>
        <v/>
      </c>
      <c r="AX15" s="359"/>
      <c r="AY15" s="360"/>
      <c r="AZ15" s="5">
        <f t="shared" si="14"/>
        <v>1</v>
      </c>
      <c r="BA15" s="4">
        <f t="shared" si="15"/>
        <v>15</v>
      </c>
      <c r="BB15" s="6">
        <f t="shared" si="16"/>
        <v>3</v>
      </c>
      <c r="BC15" s="4">
        <f t="shared" si="17"/>
        <v>45</v>
      </c>
      <c r="BD15" s="6">
        <f t="shared" si="18"/>
        <v>3</v>
      </c>
      <c r="BE15" s="7">
        <f t="shared" si="19"/>
        <v>4</v>
      </c>
    </row>
    <row r="16" spans="1:57" ht="15.75" customHeight="1" x14ac:dyDescent="0.3">
      <c r="A16" s="282" t="s">
        <v>197</v>
      </c>
      <c r="B16" s="55" t="s">
        <v>215</v>
      </c>
      <c r="C16" s="413" t="s">
        <v>198</v>
      </c>
      <c r="D16" s="357"/>
      <c r="E16" s="123" t="str">
        <f t="shared" si="22"/>
        <v/>
      </c>
      <c r="F16" s="358"/>
      <c r="G16" s="123" t="str">
        <f t="shared" si="23"/>
        <v/>
      </c>
      <c r="H16" s="359"/>
      <c r="I16" s="360"/>
      <c r="J16" s="357"/>
      <c r="K16" s="123" t="str">
        <f t="shared" si="20"/>
        <v/>
      </c>
      <c r="L16" s="358"/>
      <c r="M16" s="123" t="str">
        <f t="shared" si="21"/>
        <v/>
      </c>
      <c r="N16" s="359"/>
      <c r="O16" s="360"/>
      <c r="P16" s="357"/>
      <c r="Q16" s="123" t="str">
        <f t="shared" si="2"/>
        <v/>
      </c>
      <c r="R16" s="358"/>
      <c r="S16" s="123" t="str">
        <f t="shared" si="3"/>
        <v/>
      </c>
      <c r="T16" s="359"/>
      <c r="U16" s="360"/>
      <c r="V16" s="357"/>
      <c r="W16" s="123" t="str">
        <f t="shared" si="4"/>
        <v/>
      </c>
      <c r="X16" s="358"/>
      <c r="Y16" s="123" t="str">
        <f t="shared" si="5"/>
        <v/>
      </c>
      <c r="Z16" s="359"/>
      <c r="AA16" s="360"/>
      <c r="AB16" s="357"/>
      <c r="AC16" s="123" t="str">
        <f t="shared" si="6"/>
        <v/>
      </c>
      <c r="AD16" s="358"/>
      <c r="AE16" s="123" t="str">
        <f t="shared" si="7"/>
        <v/>
      </c>
      <c r="AF16" s="359"/>
      <c r="AG16" s="360"/>
      <c r="AH16" s="357"/>
      <c r="AI16" s="123" t="str">
        <f t="shared" si="8"/>
        <v/>
      </c>
      <c r="AJ16" s="358"/>
      <c r="AK16" s="123" t="str">
        <f t="shared" si="9"/>
        <v/>
      </c>
      <c r="AL16" s="359"/>
      <c r="AM16" s="360"/>
      <c r="AN16" s="357">
        <v>1</v>
      </c>
      <c r="AO16" s="123">
        <f t="shared" si="10"/>
        <v>15</v>
      </c>
      <c r="AP16" s="358">
        <v>5</v>
      </c>
      <c r="AQ16" s="123">
        <f t="shared" si="11"/>
        <v>75</v>
      </c>
      <c r="AR16" s="359">
        <v>6</v>
      </c>
      <c r="AS16" s="360" t="s">
        <v>355</v>
      </c>
      <c r="AT16" s="357"/>
      <c r="AU16" s="123" t="str">
        <f t="shared" si="24"/>
        <v/>
      </c>
      <c r="AV16" s="358"/>
      <c r="AW16" s="123" t="str">
        <f t="shared" si="25"/>
        <v/>
      </c>
      <c r="AX16" s="359"/>
      <c r="AY16" s="360"/>
      <c r="AZ16" s="5">
        <f t="shared" si="14"/>
        <v>1</v>
      </c>
      <c r="BA16" s="4">
        <f t="shared" si="15"/>
        <v>15</v>
      </c>
      <c r="BB16" s="6">
        <f t="shared" si="16"/>
        <v>5</v>
      </c>
      <c r="BC16" s="4">
        <f t="shared" si="17"/>
        <v>75</v>
      </c>
      <c r="BD16" s="6">
        <f t="shared" si="18"/>
        <v>6</v>
      </c>
      <c r="BE16" s="7">
        <f t="shared" si="19"/>
        <v>6</v>
      </c>
    </row>
    <row r="17" spans="1:57" ht="15.75" customHeight="1" x14ac:dyDescent="0.3">
      <c r="A17" s="282" t="s">
        <v>302</v>
      </c>
      <c r="B17" s="55" t="s">
        <v>215</v>
      </c>
      <c r="C17" s="413" t="s">
        <v>303</v>
      </c>
      <c r="D17" s="357"/>
      <c r="E17" s="123" t="str">
        <f t="shared" si="22"/>
        <v/>
      </c>
      <c r="F17" s="358"/>
      <c r="G17" s="123" t="str">
        <f t="shared" si="23"/>
        <v/>
      </c>
      <c r="H17" s="359"/>
      <c r="I17" s="360"/>
      <c r="J17" s="357"/>
      <c r="K17" s="123" t="str">
        <f t="shared" si="20"/>
        <v/>
      </c>
      <c r="L17" s="358"/>
      <c r="M17" s="123" t="str">
        <f t="shared" si="21"/>
        <v/>
      </c>
      <c r="N17" s="359"/>
      <c r="O17" s="360"/>
      <c r="P17" s="357"/>
      <c r="Q17" s="123" t="str">
        <f t="shared" si="2"/>
        <v/>
      </c>
      <c r="R17" s="358"/>
      <c r="S17" s="123" t="str">
        <f t="shared" si="3"/>
        <v/>
      </c>
      <c r="T17" s="359"/>
      <c r="U17" s="360"/>
      <c r="V17" s="357"/>
      <c r="W17" s="123" t="str">
        <f t="shared" si="4"/>
        <v/>
      </c>
      <c r="X17" s="358"/>
      <c r="Y17" s="123" t="str">
        <f t="shared" si="5"/>
        <v/>
      </c>
      <c r="Z17" s="359"/>
      <c r="AA17" s="360"/>
      <c r="AB17" s="357"/>
      <c r="AC17" s="123"/>
      <c r="AD17" s="358"/>
      <c r="AE17" s="123"/>
      <c r="AF17" s="359"/>
      <c r="AG17" s="360"/>
      <c r="AH17" s="357"/>
      <c r="AI17" s="123" t="str">
        <f t="shared" si="8"/>
        <v/>
      </c>
      <c r="AJ17" s="358"/>
      <c r="AK17" s="123" t="str">
        <f t="shared" si="9"/>
        <v/>
      </c>
      <c r="AL17" s="359"/>
      <c r="AM17" s="360"/>
      <c r="AN17" s="357"/>
      <c r="AO17" s="123" t="str">
        <f t="shared" si="10"/>
        <v/>
      </c>
      <c r="AP17" s="358"/>
      <c r="AQ17" s="123" t="str">
        <f t="shared" si="11"/>
        <v/>
      </c>
      <c r="AR17" s="359"/>
      <c r="AS17" s="360"/>
      <c r="AT17" s="231">
        <v>1</v>
      </c>
      <c r="AU17" s="4">
        <f t="shared" si="24"/>
        <v>15</v>
      </c>
      <c r="AV17" s="231">
        <v>2</v>
      </c>
      <c r="AW17" s="4">
        <f t="shared" si="25"/>
        <v>30</v>
      </c>
      <c r="AX17" s="231">
        <v>2</v>
      </c>
      <c r="AY17" s="231" t="s">
        <v>355</v>
      </c>
      <c r="AZ17" s="5">
        <f t="shared" si="14"/>
        <v>1</v>
      </c>
      <c r="BA17" s="4">
        <f t="shared" si="15"/>
        <v>15</v>
      </c>
      <c r="BB17" s="6">
        <f t="shared" si="16"/>
        <v>2</v>
      </c>
      <c r="BC17" s="4">
        <f t="shared" si="17"/>
        <v>30</v>
      </c>
      <c r="BD17" s="6">
        <f t="shared" si="18"/>
        <v>2</v>
      </c>
      <c r="BE17" s="7">
        <f t="shared" si="19"/>
        <v>3</v>
      </c>
    </row>
    <row r="18" spans="1:57" ht="15.75" customHeight="1" x14ac:dyDescent="0.3">
      <c r="A18" s="282" t="s">
        <v>304</v>
      </c>
      <c r="B18" s="55" t="s">
        <v>215</v>
      </c>
      <c r="C18" s="368" t="s">
        <v>523</v>
      </c>
      <c r="D18" s="357"/>
      <c r="E18" s="123" t="str">
        <f t="shared" si="22"/>
        <v/>
      </c>
      <c r="F18" s="358"/>
      <c r="G18" s="123" t="str">
        <f t="shared" si="23"/>
        <v/>
      </c>
      <c r="H18" s="359"/>
      <c r="I18" s="360"/>
      <c r="J18" s="357"/>
      <c r="K18" s="123" t="str">
        <f t="shared" si="20"/>
        <v/>
      </c>
      <c r="L18" s="358"/>
      <c r="M18" s="123" t="str">
        <f t="shared" si="21"/>
        <v/>
      </c>
      <c r="N18" s="359"/>
      <c r="O18" s="360"/>
      <c r="P18" s="357"/>
      <c r="Q18" s="123" t="str">
        <f t="shared" si="2"/>
        <v/>
      </c>
      <c r="R18" s="358"/>
      <c r="S18" s="123" t="str">
        <f t="shared" si="3"/>
        <v/>
      </c>
      <c r="T18" s="359"/>
      <c r="U18" s="360"/>
      <c r="V18" s="357"/>
      <c r="W18" s="123" t="str">
        <f t="shared" si="4"/>
        <v/>
      </c>
      <c r="X18" s="358"/>
      <c r="Y18" s="123" t="str">
        <f t="shared" si="5"/>
        <v/>
      </c>
      <c r="Z18" s="359"/>
      <c r="AA18" s="360"/>
      <c r="AB18" s="357"/>
      <c r="AC18" s="123" t="str">
        <f t="shared" si="6"/>
        <v/>
      </c>
      <c r="AD18" s="358"/>
      <c r="AE18" s="123" t="str">
        <f t="shared" si="7"/>
        <v/>
      </c>
      <c r="AF18" s="359"/>
      <c r="AG18" s="360"/>
      <c r="AH18" s="357"/>
      <c r="AI18" s="123" t="str">
        <f t="shared" si="8"/>
        <v/>
      </c>
      <c r="AJ18" s="358"/>
      <c r="AK18" s="123" t="str">
        <f t="shared" si="9"/>
        <v/>
      </c>
      <c r="AL18" s="359"/>
      <c r="AM18" s="360"/>
      <c r="AN18" s="357"/>
      <c r="AO18" s="123" t="str">
        <f t="shared" si="10"/>
        <v/>
      </c>
      <c r="AP18" s="358"/>
      <c r="AQ18" s="123" t="str">
        <f t="shared" si="11"/>
        <v/>
      </c>
      <c r="AR18" s="359"/>
      <c r="AS18" s="360"/>
      <c r="AT18" s="231"/>
      <c r="AU18" s="4" t="str">
        <f t="shared" si="24"/>
        <v/>
      </c>
      <c r="AV18" s="231">
        <v>1</v>
      </c>
      <c r="AW18" s="4">
        <f t="shared" si="25"/>
        <v>15</v>
      </c>
      <c r="AX18" s="231">
        <v>1</v>
      </c>
      <c r="AY18" s="231" t="s">
        <v>53</v>
      </c>
      <c r="AZ18" s="5" t="str">
        <f t="shared" si="14"/>
        <v/>
      </c>
      <c r="BA18" s="4" t="str">
        <f t="shared" si="15"/>
        <v/>
      </c>
      <c r="BB18" s="6">
        <f t="shared" si="16"/>
        <v>1</v>
      </c>
      <c r="BC18" s="4">
        <f t="shared" si="17"/>
        <v>15</v>
      </c>
      <c r="BD18" s="6">
        <f t="shared" si="18"/>
        <v>1</v>
      </c>
      <c r="BE18" s="7">
        <f t="shared" si="19"/>
        <v>1</v>
      </c>
    </row>
    <row r="19" spans="1:57" ht="15.75" customHeight="1" x14ac:dyDescent="0.3">
      <c r="A19" s="282" t="s">
        <v>253</v>
      </c>
      <c r="B19" s="55" t="s">
        <v>215</v>
      </c>
      <c r="C19" s="368" t="s">
        <v>254</v>
      </c>
      <c r="D19" s="357"/>
      <c r="E19" s="123" t="str">
        <f t="shared" si="22"/>
        <v/>
      </c>
      <c r="F19" s="358"/>
      <c r="G19" s="123" t="str">
        <f t="shared" si="23"/>
        <v/>
      </c>
      <c r="H19" s="359"/>
      <c r="I19" s="360"/>
      <c r="J19" s="357"/>
      <c r="K19" s="123" t="str">
        <f t="shared" si="20"/>
        <v/>
      </c>
      <c r="L19" s="358"/>
      <c r="M19" s="123" t="str">
        <f t="shared" si="21"/>
        <v/>
      </c>
      <c r="N19" s="359"/>
      <c r="O19" s="360"/>
      <c r="P19" s="357"/>
      <c r="Q19" s="123" t="str">
        <f t="shared" si="2"/>
        <v/>
      </c>
      <c r="R19" s="358"/>
      <c r="S19" s="123" t="str">
        <f t="shared" si="3"/>
        <v/>
      </c>
      <c r="T19" s="359"/>
      <c r="U19" s="360"/>
      <c r="V19" s="357"/>
      <c r="W19" s="123" t="str">
        <f t="shared" si="4"/>
        <v/>
      </c>
      <c r="X19" s="358"/>
      <c r="Y19" s="123" t="str">
        <f t="shared" si="5"/>
        <v/>
      </c>
      <c r="Z19" s="359"/>
      <c r="AA19" s="360"/>
      <c r="AB19" s="357"/>
      <c r="AC19" s="123" t="str">
        <f t="shared" si="6"/>
        <v/>
      </c>
      <c r="AD19" s="358"/>
      <c r="AE19" s="123" t="str">
        <f t="shared" si="7"/>
        <v/>
      </c>
      <c r="AF19" s="359"/>
      <c r="AG19" s="360"/>
      <c r="AH19" s="357"/>
      <c r="AI19" s="123" t="str">
        <f t="shared" si="8"/>
        <v/>
      </c>
      <c r="AJ19" s="358"/>
      <c r="AK19" s="123" t="str">
        <f t="shared" si="9"/>
        <v/>
      </c>
      <c r="AL19" s="359"/>
      <c r="AM19" s="360"/>
      <c r="AN19" s="357"/>
      <c r="AO19" s="123" t="str">
        <f t="shared" si="10"/>
        <v/>
      </c>
      <c r="AP19" s="358"/>
      <c r="AQ19" s="123" t="str">
        <f t="shared" si="11"/>
        <v/>
      </c>
      <c r="AR19" s="359"/>
      <c r="AS19" s="360"/>
      <c r="AT19" s="357"/>
      <c r="AU19" s="123" t="str">
        <f t="shared" si="24"/>
        <v/>
      </c>
      <c r="AV19" s="358">
        <v>1</v>
      </c>
      <c r="AW19" s="123">
        <f t="shared" si="25"/>
        <v>15</v>
      </c>
      <c r="AX19" s="359">
        <v>1</v>
      </c>
      <c r="AY19" s="360" t="s">
        <v>52</v>
      </c>
      <c r="AZ19" s="5" t="str">
        <f t="shared" si="14"/>
        <v/>
      </c>
      <c r="BA19" s="4" t="str">
        <f t="shared" si="15"/>
        <v/>
      </c>
      <c r="BB19" s="6">
        <f t="shared" si="16"/>
        <v>1</v>
      </c>
      <c r="BC19" s="4">
        <f t="shared" si="17"/>
        <v>15</v>
      </c>
      <c r="BD19" s="6">
        <f t="shared" si="18"/>
        <v>1</v>
      </c>
      <c r="BE19" s="7">
        <f t="shared" si="19"/>
        <v>1</v>
      </c>
    </row>
    <row r="20" spans="1:57" ht="15.75" customHeight="1" x14ac:dyDescent="0.3">
      <c r="A20" s="282" t="s">
        <v>305</v>
      </c>
      <c r="B20" s="55" t="s">
        <v>215</v>
      </c>
      <c r="C20" s="368" t="s">
        <v>306</v>
      </c>
      <c r="D20" s="357"/>
      <c r="E20" s="123" t="str">
        <f t="shared" si="22"/>
        <v/>
      </c>
      <c r="F20" s="358"/>
      <c r="G20" s="123" t="str">
        <f t="shared" si="23"/>
        <v/>
      </c>
      <c r="H20" s="359"/>
      <c r="I20" s="360"/>
      <c r="J20" s="357"/>
      <c r="K20" s="123" t="str">
        <f t="shared" si="20"/>
        <v/>
      </c>
      <c r="L20" s="358"/>
      <c r="M20" s="123" t="str">
        <f t="shared" si="21"/>
        <v/>
      </c>
      <c r="N20" s="359"/>
      <c r="O20" s="360"/>
      <c r="P20" s="357"/>
      <c r="Q20" s="123" t="str">
        <f t="shared" si="2"/>
        <v/>
      </c>
      <c r="R20" s="358"/>
      <c r="S20" s="123" t="str">
        <f t="shared" si="3"/>
        <v/>
      </c>
      <c r="T20" s="359"/>
      <c r="U20" s="360"/>
      <c r="V20" s="357"/>
      <c r="W20" s="123" t="str">
        <f t="shared" si="4"/>
        <v/>
      </c>
      <c r="X20" s="358"/>
      <c r="Y20" s="123" t="str">
        <f t="shared" si="5"/>
        <v/>
      </c>
      <c r="Z20" s="359"/>
      <c r="AA20" s="360"/>
      <c r="AB20" s="357">
        <v>1</v>
      </c>
      <c r="AC20" s="123">
        <f t="shared" si="6"/>
        <v>15</v>
      </c>
      <c r="AD20" s="358"/>
      <c r="AE20" s="123"/>
      <c r="AF20" s="359">
        <v>1</v>
      </c>
      <c r="AG20" s="360" t="s">
        <v>355</v>
      </c>
      <c r="AH20" s="357"/>
      <c r="AI20" s="123" t="str">
        <f t="shared" si="8"/>
        <v/>
      </c>
      <c r="AJ20" s="358"/>
      <c r="AK20" s="123" t="str">
        <f t="shared" si="9"/>
        <v/>
      </c>
      <c r="AL20" s="359"/>
      <c r="AM20" s="360"/>
      <c r="AN20" s="357"/>
      <c r="AO20" s="123" t="str">
        <f t="shared" si="10"/>
        <v/>
      </c>
      <c r="AP20" s="358"/>
      <c r="AQ20" s="123" t="str">
        <f t="shared" si="11"/>
        <v/>
      </c>
      <c r="AR20" s="359"/>
      <c r="AS20" s="360"/>
      <c r="AT20" s="231"/>
      <c r="AU20" s="4" t="str">
        <f t="shared" si="24"/>
        <v/>
      </c>
      <c r="AV20" s="231"/>
      <c r="AW20" s="4" t="str">
        <f t="shared" si="25"/>
        <v/>
      </c>
      <c r="AX20" s="231"/>
      <c r="AY20" s="231"/>
      <c r="AZ20" s="5">
        <f t="shared" si="14"/>
        <v>1</v>
      </c>
      <c r="BA20" s="4">
        <f t="shared" si="15"/>
        <v>15</v>
      </c>
      <c r="BB20" s="6" t="str">
        <f t="shared" si="16"/>
        <v/>
      </c>
      <c r="BC20" s="4" t="str">
        <f t="shared" si="17"/>
        <v/>
      </c>
      <c r="BD20" s="6">
        <f t="shared" si="18"/>
        <v>1</v>
      </c>
      <c r="BE20" s="7">
        <f t="shared" si="19"/>
        <v>1</v>
      </c>
    </row>
    <row r="21" spans="1:57" ht="15.75" customHeight="1" x14ac:dyDescent="0.3">
      <c r="A21" s="282" t="s">
        <v>307</v>
      </c>
      <c r="B21" s="55" t="s">
        <v>215</v>
      </c>
      <c r="C21" s="368" t="s">
        <v>308</v>
      </c>
      <c r="D21" s="357"/>
      <c r="E21" s="123" t="str">
        <f t="shared" si="22"/>
        <v/>
      </c>
      <c r="F21" s="358"/>
      <c r="G21" s="123" t="str">
        <f t="shared" si="23"/>
        <v/>
      </c>
      <c r="H21" s="359"/>
      <c r="I21" s="360"/>
      <c r="J21" s="357"/>
      <c r="K21" s="123" t="str">
        <f t="shared" si="20"/>
        <v/>
      </c>
      <c r="L21" s="358"/>
      <c r="M21" s="123" t="str">
        <f t="shared" si="21"/>
        <v/>
      </c>
      <c r="N21" s="359"/>
      <c r="O21" s="360"/>
      <c r="P21" s="357"/>
      <c r="Q21" s="123" t="str">
        <f t="shared" si="2"/>
        <v/>
      </c>
      <c r="R21" s="358"/>
      <c r="S21" s="123" t="str">
        <f t="shared" si="3"/>
        <v/>
      </c>
      <c r="T21" s="359"/>
      <c r="U21" s="360"/>
      <c r="V21" s="357"/>
      <c r="W21" s="123" t="str">
        <f t="shared" si="4"/>
        <v/>
      </c>
      <c r="X21" s="358"/>
      <c r="Y21" s="123" t="str">
        <f t="shared" si="5"/>
        <v/>
      </c>
      <c r="Z21" s="359"/>
      <c r="AA21" s="360"/>
      <c r="AB21" s="357"/>
      <c r="AC21" s="123" t="str">
        <f t="shared" si="6"/>
        <v/>
      </c>
      <c r="AD21" s="358"/>
      <c r="AE21" s="123" t="str">
        <f t="shared" si="7"/>
        <v/>
      </c>
      <c r="AF21" s="359"/>
      <c r="AG21" s="360"/>
      <c r="AH21" s="357"/>
      <c r="AI21" s="123" t="str">
        <f t="shared" si="8"/>
        <v/>
      </c>
      <c r="AJ21" s="358">
        <v>1</v>
      </c>
      <c r="AK21" s="123">
        <f t="shared" si="9"/>
        <v>15</v>
      </c>
      <c r="AL21" s="359">
        <v>1</v>
      </c>
      <c r="AM21" s="360" t="s">
        <v>515</v>
      </c>
      <c r="AN21" s="357"/>
      <c r="AO21" s="123" t="str">
        <f t="shared" si="10"/>
        <v/>
      </c>
      <c r="AP21" s="358"/>
      <c r="AQ21" s="123" t="str">
        <f t="shared" si="11"/>
        <v/>
      </c>
      <c r="AR21" s="359"/>
      <c r="AS21" s="360"/>
      <c r="AT21" s="231"/>
      <c r="AU21" s="4" t="str">
        <f t="shared" si="24"/>
        <v/>
      </c>
      <c r="AV21" s="231"/>
      <c r="AW21" s="4" t="str">
        <f t="shared" si="25"/>
        <v/>
      </c>
      <c r="AX21" s="231"/>
      <c r="AY21" s="231"/>
      <c r="AZ21" s="5" t="str">
        <f t="shared" si="14"/>
        <v/>
      </c>
      <c r="BA21" s="4" t="str">
        <f t="shared" si="15"/>
        <v/>
      </c>
      <c r="BB21" s="6">
        <f t="shared" si="16"/>
        <v>1</v>
      </c>
      <c r="BC21" s="4">
        <f t="shared" si="17"/>
        <v>15</v>
      </c>
      <c r="BD21" s="6">
        <f t="shared" si="18"/>
        <v>1</v>
      </c>
      <c r="BE21" s="7">
        <f t="shared" si="19"/>
        <v>1</v>
      </c>
    </row>
    <row r="22" spans="1:57" ht="15.75" customHeight="1" x14ac:dyDescent="0.3">
      <c r="A22" s="282" t="s">
        <v>309</v>
      </c>
      <c r="B22" s="55" t="s">
        <v>215</v>
      </c>
      <c r="C22" s="368" t="s">
        <v>310</v>
      </c>
      <c r="D22" s="357"/>
      <c r="E22" s="123" t="str">
        <f t="shared" si="22"/>
        <v/>
      </c>
      <c r="F22" s="358"/>
      <c r="G22" s="123" t="str">
        <f t="shared" si="23"/>
        <v/>
      </c>
      <c r="H22" s="359"/>
      <c r="I22" s="360"/>
      <c r="J22" s="357"/>
      <c r="K22" s="123" t="str">
        <f t="shared" si="20"/>
        <v/>
      </c>
      <c r="L22" s="358"/>
      <c r="M22" s="123" t="str">
        <f t="shared" si="21"/>
        <v/>
      </c>
      <c r="N22" s="359"/>
      <c r="O22" s="360"/>
      <c r="P22" s="357"/>
      <c r="Q22" s="123" t="str">
        <f t="shared" si="2"/>
        <v/>
      </c>
      <c r="R22" s="358"/>
      <c r="S22" s="123" t="str">
        <f t="shared" si="3"/>
        <v/>
      </c>
      <c r="T22" s="359"/>
      <c r="U22" s="360"/>
      <c r="V22" s="357"/>
      <c r="W22" s="123" t="str">
        <f t="shared" si="4"/>
        <v/>
      </c>
      <c r="X22" s="358"/>
      <c r="Y22" s="123" t="str">
        <f t="shared" si="5"/>
        <v/>
      </c>
      <c r="Z22" s="359"/>
      <c r="AA22" s="360"/>
      <c r="AB22" s="357"/>
      <c r="AC22" s="123" t="str">
        <f t="shared" si="6"/>
        <v/>
      </c>
      <c r="AD22" s="358"/>
      <c r="AE22" s="123" t="str">
        <f t="shared" si="7"/>
        <v/>
      </c>
      <c r="AF22" s="359"/>
      <c r="AG22" s="360"/>
      <c r="AH22" s="357"/>
      <c r="AI22" s="123" t="str">
        <f t="shared" si="8"/>
        <v/>
      </c>
      <c r="AJ22" s="358"/>
      <c r="AK22" s="123" t="str">
        <f t="shared" si="9"/>
        <v/>
      </c>
      <c r="AL22" s="359"/>
      <c r="AM22" s="360"/>
      <c r="AN22" s="357"/>
      <c r="AO22" s="123" t="str">
        <f t="shared" si="10"/>
        <v/>
      </c>
      <c r="AP22" s="358">
        <v>1</v>
      </c>
      <c r="AQ22" s="123">
        <f t="shared" si="11"/>
        <v>15</v>
      </c>
      <c r="AR22" s="359">
        <v>1</v>
      </c>
      <c r="AS22" s="360" t="s">
        <v>355</v>
      </c>
      <c r="AT22" s="231"/>
      <c r="AU22" s="4" t="str">
        <f t="shared" si="24"/>
        <v/>
      </c>
      <c r="AV22" s="231"/>
      <c r="AW22" s="4" t="str">
        <f t="shared" si="25"/>
        <v/>
      </c>
      <c r="AX22" s="231"/>
      <c r="AY22" s="231"/>
      <c r="AZ22" s="5" t="str">
        <f t="shared" si="14"/>
        <v/>
      </c>
      <c r="BA22" s="4" t="str">
        <f t="shared" si="15"/>
        <v/>
      </c>
      <c r="BB22" s="6">
        <f t="shared" si="16"/>
        <v>1</v>
      </c>
      <c r="BC22" s="4">
        <f t="shared" si="17"/>
        <v>15</v>
      </c>
      <c r="BD22" s="6">
        <f t="shared" si="18"/>
        <v>1</v>
      </c>
      <c r="BE22" s="7">
        <f t="shared" si="19"/>
        <v>1</v>
      </c>
    </row>
    <row r="23" spans="1:57" ht="15.75" customHeight="1" x14ac:dyDescent="0.3">
      <c r="A23" s="282" t="s">
        <v>311</v>
      </c>
      <c r="B23" s="55" t="s">
        <v>215</v>
      </c>
      <c r="C23" s="368" t="s">
        <v>312</v>
      </c>
      <c r="D23" s="357"/>
      <c r="E23" s="123" t="str">
        <f t="shared" si="22"/>
        <v/>
      </c>
      <c r="F23" s="358"/>
      <c r="G23" s="123" t="str">
        <f t="shared" si="23"/>
        <v/>
      </c>
      <c r="H23" s="359"/>
      <c r="I23" s="360"/>
      <c r="J23" s="357"/>
      <c r="K23" s="123" t="str">
        <f t="shared" si="20"/>
        <v/>
      </c>
      <c r="L23" s="358"/>
      <c r="M23" s="123" t="str">
        <f t="shared" si="21"/>
        <v/>
      </c>
      <c r="N23" s="359"/>
      <c r="O23" s="360"/>
      <c r="P23" s="357"/>
      <c r="Q23" s="123" t="str">
        <f t="shared" si="2"/>
        <v/>
      </c>
      <c r="R23" s="358"/>
      <c r="S23" s="123" t="str">
        <f t="shared" si="3"/>
        <v/>
      </c>
      <c r="T23" s="359"/>
      <c r="U23" s="360"/>
      <c r="V23" s="357"/>
      <c r="W23" s="123" t="str">
        <f t="shared" si="4"/>
        <v/>
      </c>
      <c r="X23" s="358"/>
      <c r="Y23" s="123" t="str">
        <f t="shared" si="5"/>
        <v/>
      </c>
      <c r="Z23" s="359"/>
      <c r="AA23" s="360"/>
      <c r="AB23" s="357"/>
      <c r="AC23" s="123" t="str">
        <f t="shared" si="6"/>
        <v/>
      </c>
      <c r="AD23" s="358"/>
      <c r="AE23" s="123" t="str">
        <f t="shared" si="7"/>
        <v/>
      </c>
      <c r="AF23" s="359"/>
      <c r="AG23" s="360"/>
      <c r="AH23" s="357"/>
      <c r="AI23" s="123" t="str">
        <f t="shared" si="8"/>
        <v/>
      </c>
      <c r="AJ23" s="358"/>
      <c r="AK23" s="123" t="str">
        <f t="shared" si="9"/>
        <v/>
      </c>
      <c r="AL23" s="359"/>
      <c r="AM23" s="360"/>
      <c r="AN23" s="357"/>
      <c r="AO23" s="123" t="str">
        <f t="shared" si="10"/>
        <v/>
      </c>
      <c r="AP23" s="358"/>
      <c r="AQ23" s="123" t="str">
        <f t="shared" si="11"/>
        <v/>
      </c>
      <c r="AR23" s="359"/>
      <c r="AS23" s="360"/>
      <c r="AT23" s="231">
        <v>1</v>
      </c>
      <c r="AU23" s="4">
        <f t="shared" si="24"/>
        <v>15</v>
      </c>
      <c r="AV23" s="231">
        <v>1</v>
      </c>
      <c r="AW23" s="4">
        <f t="shared" si="25"/>
        <v>15</v>
      </c>
      <c r="AX23" s="231">
        <v>1</v>
      </c>
      <c r="AY23" s="231" t="s">
        <v>367</v>
      </c>
      <c r="AZ23" s="5">
        <f t="shared" si="14"/>
        <v>1</v>
      </c>
      <c r="BA23" s="4">
        <f t="shared" si="15"/>
        <v>15</v>
      </c>
      <c r="BB23" s="6">
        <f t="shared" si="16"/>
        <v>1</v>
      </c>
      <c r="BC23" s="4">
        <f t="shared" si="17"/>
        <v>15</v>
      </c>
      <c r="BD23" s="6">
        <f t="shared" si="18"/>
        <v>1</v>
      </c>
      <c r="BE23" s="7">
        <f t="shared" si="19"/>
        <v>2</v>
      </c>
    </row>
    <row r="24" spans="1:57" ht="16.5" x14ac:dyDescent="0.3">
      <c r="A24" s="282" t="s">
        <v>313</v>
      </c>
      <c r="B24" s="55" t="s">
        <v>215</v>
      </c>
      <c r="C24" s="368" t="s">
        <v>314</v>
      </c>
      <c r="D24" s="357"/>
      <c r="E24" s="123" t="str">
        <f t="shared" si="22"/>
        <v/>
      </c>
      <c r="F24" s="358"/>
      <c r="G24" s="123" t="str">
        <f t="shared" si="23"/>
        <v/>
      </c>
      <c r="H24" s="359"/>
      <c r="I24" s="360"/>
      <c r="J24" s="357"/>
      <c r="K24" s="123"/>
      <c r="L24" s="358">
        <v>1</v>
      </c>
      <c r="M24" s="123">
        <f t="shared" si="21"/>
        <v>15</v>
      </c>
      <c r="N24" s="359">
        <v>1</v>
      </c>
      <c r="O24" s="360" t="s">
        <v>355</v>
      </c>
      <c r="P24" s="357"/>
      <c r="Q24" s="123" t="str">
        <f t="shared" si="2"/>
        <v/>
      </c>
      <c r="R24" s="358"/>
      <c r="S24" s="123" t="str">
        <f t="shared" si="3"/>
        <v/>
      </c>
      <c r="T24" s="359"/>
      <c r="U24" s="360"/>
      <c r="V24" s="357"/>
      <c r="W24" s="123" t="str">
        <f t="shared" si="4"/>
        <v/>
      </c>
      <c r="X24" s="358"/>
      <c r="Y24" s="123" t="str">
        <f t="shared" si="5"/>
        <v/>
      </c>
      <c r="Z24" s="359"/>
      <c r="AA24" s="360"/>
      <c r="AB24" s="357"/>
      <c r="AC24" s="123"/>
      <c r="AD24" s="358"/>
      <c r="AE24" s="123"/>
      <c r="AF24" s="359"/>
      <c r="AG24" s="360"/>
      <c r="AH24" s="357"/>
      <c r="AI24" s="123" t="str">
        <f t="shared" si="8"/>
        <v/>
      </c>
      <c r="AJ24" s="358"/>
      <c r="AK24" s="123" t="str">
        <f t="shared" si="9"/>
        <v/>
      </c>
      <c r="AL24" s="359"/>
      <c r="AM24" s="360"/>
      <c r="AN24" s="357"/>
      <c r="AO24" s="123" t="str">
        <f t="shared" si="10"/>
        <v/>
      </c>
      <c r="AP24" s="358"/>
      <c r="AQ24" s="123" t="str">
        <f t="shared" si="11"/>
        <v/>
      </c>
      <c r="AR24" s="359"/>
      <c r="AS24" s="360"/>
      <c r="AT24" s="231"/>
      <c r="AU24" s="4" t="str">
        <f t="shared" si="24"/>
        <v/>
      </c>
      <c r="AV24" s="231"/>
      <c r="AW24" s="4" t="str">
        <f t="shared" si="25"/>
        <v/>
      </c>
      <c r="AX24" s="231"/>
      <c r="AY24" s="231"/>
      <c r="AZ24" s="5" t="str">
        <f>IF(D24+J24+P24+V24+AB24+AH24+AN24+AT24=0,"",D24+J24+P24+V24+AB24+AH24+AN24+AT24)</f>
        <v/>
      </c>
      <c r="BA24" s="4" t="str">
        <f>IF((D24+J24+P24+V24+AB24+AH24+AN24+AT24)*15=0,"",(D24+J24+P24+V24+AB24+AH24+AN24+AT24)*15)</f>
        <v/>
      </c>
      <c r="BB24" s="6">
        <f>IF(F24+L24+R24+X24+AD24+AJ24+AP24+AV24=0,"",F24+L24+R24+X24+AD24+AJ24+AP24+AV24)</f>
        <v>1</v>
      </c>
      <c r="BC24" s="4">
        <f>IF((L24+F24+R24+X24+AD24+AJ24+AP24+AV24)*15=0,"",(L24+F24+R24+X24+AD24+AJ24+AP24+AV24)*15)</f>
        <v>15</v>
      </c>
      <c r="BD24" s="6">
        <f>IF(N24+H24+T24+Z24+AF24+AL24+AR24+AX24=0,"",N24+H24+T24+Z24+AF24+AL24+AR24+AX24)</f>
        <v>1</v>
      </c>
      <c r="BE24" s="7">
        <f>IF(D24+F24+L24+J24+P24+R24+V24+X24+AB24+AD24+AH24+AJ24+AN24+AP24+AT24+AV24=0,"",D24+F24+L24+J24+P24+R24+V24+X24+AB24+AD24+AH24+AJ24+AN24+AP24+AT24+AV24)</f>
        <v>1</v>
      </c>
    </row>
    <row r="25" spans="1:57" ht="16.5" x14ac:dyDescent="0.3">
      <c r="A25" s="282" t="s">
        <v>315</v>
      </c>
      <c r="B25" s="55" t="s">
        <v>215</v>
      </c>
      <c r="C25" s="368" t="s">
        <v>316</v>
      </c>
      <c r="D25" s="357"/>
      <c r="E25" s="123" t="str">
        <f t="shared" si="22"/>
        <v/>
      </c>
      <c r="F25" s="358"/>
      <c r="G25" s="123" t="str">
        <f t="shared" si="23"/>
        <v/>
      </c>
      <c r="H25" s="359"/>
      <c r="I25" s="360"/>
      <c r="J25" s="357"/>
      <c r="K25" s="123" t="str">
        <f t="shared" si="20"/>
        <v/>
      </c>
      <c r="L25" s="358"/>
      <c r="M25" s="123" t="str">
        <f t="shared" si="21"/>
        <v/>
      </c>
      <c r="N25" s="359"/>
      <c r="O25" s="360"/>
      <c r="P25" s="357"/>
      <c r="Q25" s="123" t="str">
        <f t="shared" si="2"/>
        <v/>
      </c>
      <c r="R25" s="358"/>
      <c r="S25" s="123" t="str">
        <f t="shared" si="3"/>
        <v/>
      </c>
      <c r="T25" s="359"/>
      <c r="U25" s="360"/>
      <c r="V25" s="357"/>
      <c r="W25" s="123" t="str">
        <f t="shared" si="4"/>
        <v/>
      </c>
      <c r="X25" s="358"/>
      <c r="Y25" s="123" t="str">
        <f t="shared" si="5"/>
        <v/>
      </c>
      <c r="Z25" s="359"/>
      <c r="AA25" s="360"/>
      <c r="AB25" s="357"/>
      <c r="AC25" s="123" t="str">
        <f t="shared" si="6"/>
        <v/>
      </c>
      <c r="AD25" s="358">
        <v>1</v>
      </c>
      <c r="AE25" s="123">
        <f t="shared" si="7"/>
        <v>15</v>
      </c>
      <c r="AF25" s="359">
        <v>1</v>
      </c>
      <c r="AG25" s="360" t="s">
        <v>515</v>
      </c>
      <c r="AH25" s="357"/>
      <c r="AI25" s="123"/>
      <c r="AJ25" s="358"/>
      <c r="AK25" s="123"/>
      <c r="AL25" s="359"/>
      <c r="AM25" s="360"/>
      <c r="AN25" s="357"/>
      <c r="AO25" s="123" t="str">
        <f t="shared" si="10"/>
        <v/>
      </c>
      <c r="AP25" s="358"/>
      <c r="AQ25" s="123" t="str">
        <f t="shared" si="11"/>
        <v/>
      </c>
      <c r="AR25" s="359"/>
      <c r="AS25" s="360"/>
      <c r="AT25" s="231"/>
      <c r="AU25" s="4" t="str">
        <f>IF(AT25*15=0,"",AT25*15)</f>
        <v/>
      </c>
      <c r="AV25" s="231"/>
      <c r="AW25" s="4" t="str">
        <f>IF(AV25*15=0,"",AV25*15)</f>
        <v/>
      </c>
      <c r="AX25" s="231"/>
      <c r="AY25" s="231"/>
      <c r="AZ25" s="5" t="str">
        <f>IF(D25+J25+P25+V25+AB25+AH25+AN25+AT25=0,"",D25+J25+P25+V25+AB25+AH25+AN25+AT25)</f>
        <v/>
      </c>
      <c r="BA25" s="4" t="str">
        <f>IF((D25+J25+P25+V25+AB25+AH25+AN25+AT25)*15=0,"",(D25+J25+P25+V25+AB25+AH25+AN25+AT25)*15)</f>
        <v/>
      </c>
      <c r="BB25" s="6">
        <f>IF(F25+L25+R25+X25+AD25+AJ25+AP25+AV25=0,"",F25+L25+R25+X25+AD25+AJ25+AP25+AV25)</f>
        <v>1</v>
      </c>
      <c r="BC25" s="4">
        <f>IF((L25+F25+R25+X25+AD25+AJ25+AP25+AV25)*15=0,"",(L25+F25+R25+X25+AD25+AJ25+AP25+AV25)*15)</f>
        <v>15</v>
      </c>
      <c r="BD25" s="6">
        <f>IF(N25+H25+T25+Z25+AF25+AL25+AR25+AX25=0,"",N25+H25+T25+Z25+AF25+AL25+AR25+AX25)</f>
        <v>1</v>
      </c>
      <c r="BE25" s="7">
        <f>IF(D25+F25+L25+J25+P25+R25+V25+X25+AB25+AD25+AH25+AJ25+AN25+AP25+AT25+AV25=0,"",D25+F25+L25+J25+P25+R25+V25+X25+AB25+AD25+AH25+AJ25+AN25+AP25+AT25+AV25)</f>
        <v>1</v>
      </c>
    </row>
    <row r="26" spans="1:57" ht="15.75" customHeight="1" x14ac:dyDescent="0.3">
      <c r="A26" s="282" t="s">
        <v>317</v>
      </c>
      <c r="B26" s="55" t="s">
        <v>215</v>
      </c>
      <c r="C26" s="368" t="s">
        <v>318</v>
      </c>
      <c r="D26" s="357"/>
      <c r="E26" s="123" t="str">
        <f t="shared" si="22"/>
        <v/>
      </c>
      <c r="F26" s="358"/>
      <c r="G26" s="123" t="str">
        <f t="shared" si="23"/>
        <v/>
      </c>
      <c r="H26" s="359"/>
      <c r="I26" s="360"/>
      <c r="J26" s="357"/>
      <c r="K26" s="123" t="str">
        <f t="shared" si="20"/>
        <v/>
      </c>
      <c r="L26" s="358"/>
      <c r="M26" s="123" t="str">
        <f t="shared" si="21"/>
        <v/>
      </c>
      <c r="N26" s="359"/>
      <c r="O26" s="360"/>
      <c r="P26" s="357"/>
      <c r="Q26" s="123" t="str">
        <f t="shared" si="2"/>
        <v/>
      </c>
      <c r="R26" s="358"/>
      <c r="S26" s="123" t="str">
        <f t="shared" si="3"/>
        <v/>
      </c>
      <c r="T26" s="359"/>
      <c r="U26" s="360"/>
      <c r="V26" s="357"/>
      <c r="W26" s="123" t="str">
        <f t="shared" si="4"/>
        <v/>
      </c>
      <c r="X26" s="358"/>
      <c r="Y26" s="123" t="str">
        <f t="shared" si="5"/>
        <v/>
      </c>
      <c r="Z26" s="359"/>
      <c r="AA26" s="360"/>
      <c r="AB26" s="357"/>
      <c r="AC26" s="123" t="str">
        <f t="shared" si="6"/>
        <v/>
      </c>
      <c r="AD26" s="358"/>
      <c r="AE26" s="123" t="str">
        <f t="shared" si="7"/>
        <v/>
      </c>
      <c r="AF26" s="359"/>
      <c r="AG26" s="360"/>
      <c r="AH26" s="357"/>
      <c r="AI26" s="172" t="str">
        <f t="shared" si="8"/>
        <v/>
      </c>
      <c r="AJ26" s="358"/>
      <c r="AK26" s="123" t="str">
        <f t="shared" si="9"/>
        <v/>
      </c>
      <c r="AL26" s="359"/>
      <c r="AM26" s="360"/>
      <c r="AN26" s="357"/>
      <c r="AO26" s="123" t="str">
        <f t="shared" si="10"/>
        <v/>
      </c>
      <c r="AP26" s="358">
        <v>1</v>
      </c>
      <c r="AQ26" s="123">
        <f t="shared" si="11"/>
        <v>15</v>
      </c>
      <c r="AR26" s="359">
        <v>1</v>
      </c>
      <c r="AS26" s="360" t="s">
        <v>355</v>
      </c>
      <c r="AT26" s="231"/>
      <c r="AU26" s="4" t="str">
        <f t="shared" si="24"/>
        <v/>
      </c>
      <c r="AV26" s="231"/>
      <c r="AW26" s="4" t="str">
        <f t="shared" si="25"/>
        <v/>
      </c>
      <c r="AX26" s="231"/>
      <c r="AY26" s="231"/>
      <c r="AZ26" s="5" t="str">
        <f t="shared" si="14"/>
        <v/>
      </c>
      <c r="BA26" s="4" t="str">
        <f t="shared" si="15"/>
        <v/>
      </c>
      <c r="BB26" s="6">
        <f t="shared" si="16"/>
        <v>1</v>
      </c>
      <c r="BC26" s="4">
        <f t="shared" si="17"/>
        <v>15</v>
      </c>
      <c r="BD26" s="6">
        <f t="shared" si="18"/>
        <v>1</v>
      </c>
      <c r="BE26" s="7">
        <f t="shared" si="19"/>
        <v>1</v>
      </c>
    </row>
    <row r="27" spans="1:57" ht="15.75" customHeight="1" x14ac:dyDescent="0.3">
      <c r="A27" s="282" t="s">
        <v>319</v>
      </c>
      <c r="B27" s="55" t="s">
        <v>215</v>
      </c>
      <c r="C27" s="368" t="s">
        <v>320</v>
      </c>
      <c r="D27" s="357"/>
      <c r="E27" s="123" t="str">
        <f t="shared" si="22"/>
        <v/>
      </c>
      <c r="F27" s="358"/>
      <c r="G27" s="123" t="str">
        <f t="shared" si="23"/>
        <v/>
      </c>
      <c r="H27" s="359"/>
      <c r="I27" s="360"/>
      <c r="J27" s="357"/>
      <c r="K27" s="123" t="str">
        <f t="shared" si="20"/>
        <v/>
      </c>
      <c r="L27" s="358"/>
      <c r="M27" s="123" t="str">
        <f t="shared" si="21"/>
        <v/>
      </c>
      <c r="N27" s="359"/>
      <c r="O27" s="360"/>
      <c r="P27" s="357"/>
      <c r="Q27" s="123" t="str">
        <f t="shared" si="2"/>
        <v/>
      </c>
      <c r="R27" s="358"/>
      <c r="S27" s="123" t="str">
        <f t="shared" si="3"/>
        <v/>
      </c>
      <c r="T27" s="359"/>
      <c r="U27" s="360"/>
      <c r="V27" s="357"/>
      <c r="W27" s="123" t="str">
        <f t="shared" si="4"/>
        <v/>
      </c>
      <c r="X27" s="358"/>
      <c r="Y27" s="123" t="str">
        <f t="shared" si="5"/>
        <v/>
      </c>
      <c r="Z27" s="359"/>
      <c r="AA27" s="360"/>
      <c r="AB27" s="357"/>
      <c r="AC27" s="123" t="str">
        <f t="shared" si="6"/>
        <v/>
      </c>
      <c r="AD27" s="358"/>
      <c r="AE27" s="123" t="str">
        <f t="shared" si="7"/>
        <v/>
      </c>
      <c r="AF27" s="359"/>
      <c r="AG27" s="360"/>
      <c r="AH27" s="357"/>
      <c r="AI27" s="123" t="str">
        <f t="shared" si="8"/>
        <v/>
      </c>
      <c r="AJ27" s="358"/>
      <c r="AK27" s="123" t="str">
        <f t="shared" si="9"/>
        <v/>
      </c>
      <c r="AL27" s="359"/>
      <c r="AM27" s="360"/>
      <c r="AN27" s="357"/>
      <c r="AO27" s="123" t="str">
        <f t="shared" si="10"/>
        <v/>
      </c>
      <c r="AP27" s="358"/>
      <c r="AQ27" s="123" t="str">
        <f t="shared" si="11"/>
        <v/>
      </c>
      <c r="AR27" s="359"/>
      <c r="AS27" s="360"/>
      <c r="AT27" s="231">
        <v>1</v>
      </c>
      <c r="AU27" s="4">
        <f t="shared" si="24"/>
        <v>15</v>
      </c>
      <c r="AV27" s="231">
        <v>1</v>
      </c>
      <c r="AW27" s="4">
        <f t="shared" si="25"/>
        <v>15</v>
      </c>
      <c r="AX27" s="231">
        <v>1</v>
      </c>
      <c r="AY27" s="231" t="s">
        <v>367</v>
      </c>
      <c r="AZ27" s="5">
        <f t="shared" si="14"/>
        <v>1</v>
      </c>
      <c r="BA27" s="4">
        <f t="shared" si="15"/>
        <v>15</v>
      </c>
      <c r="BB27" s="6">
        <f t="shared" si="16"/>
        <v>1</v>
      </c>
      <c r="BC27" s="4">
        <f t="shared" si="17"/>
        <v>15</v>
      </c>
      <c r="BD27" s="6">
        <f t="shared" si="18"/>
        <v>1</v>
      </c>
      <c r="BE27" s="7">
        <f t="shared" si="19"/>
        <v>2</v>
      </c>
    </row>
    <row r="28" spans="1:57" ht="15.75" customHeight="1" x14ac:dyDescent="0.3">
      <c r="A28" s="282" t="s">
        <v>321</v>
      </c>
      <c r="B28" s="55" t="s">
        <v>215</v>
      </c>
      <c r="C28" s="368" t="s">
        <v>322</v>
      </c>
      <c r="D28" s="357"/>
      <c r="E28" s="123" t="str">
        <f t="shared" si="22"/>
        <v/>
      </c>
      <c r="F28" s="358"/>
      <c r="G28" s="123" t="str">
        <f t="shared" si="23"/>
        <v/>
      </c>
      <c r="H28" s="359"/>
      <c r="I28" s="360"/>
      <c r="J28" s="357"/>
      <c r="K28" s="123" t="str">
        <f t="shared" si="20"/>
        <v/>
      </c>
      <c r="L28" s="358">
        <v>1</v>
      </c>
      <c r="M28" s="123">
        <f t="shared" si="21"/>
        <v>15</v>
      </c>
      <c r="N28" s="359">
        <v>1</v>
      </c>
      <c r="O28" s="360" t="s">
        <v>17</v>
      </c>
      <c r="P28" s="357"/>
      <c r="Q28" s="123" t="str">
        <f t="shared" si="2"/>
        <v/>
      </c>
      <c r="R28" s="358"/>
      <c r="S28" s="123" t="str">
        <f t="shared" si="3"/>
        <v/>
      </c>
      <c r="T28" s="359"/>
      <c r="U28" s="360"/>
      <c r="V28" s="357"/>
      <c r="W28" s="123" t="str">
        <f t="shared" si="4"/>
        <v/>
      </c>
      <c r="X28" s="358"/>
      <c r="Y28" s="123" t="str">
        <f t="shared" si="5"/>
        <v/>
      </c>
      <c r="Z28" s="359"/>
      <c r="AA28" s="360"/>
      <c r="AB28" s="357"/>
      <c r="AC28" s="123" t="str">
        <f t="shared" si="6"/>
        <v/>
      </c>
      <c r="AD28" s="358"/>
      <c r="AE28" s="123" t="str">
        <f t="shared" si="7"/>
        <v/>
      </c>
      <c r="AF28" s="359"/>
      <c r="AG28" s="360"/>
      <c r="AH28" s="357"/>
      <c r="AI28" s="123" t="str">
        <f t="shared" si="8"/>
        <v/>
      </c>
      <c r="AJ28" s="358"/>
      <c r="AK28" s="123" t="str">
        <f t="shared" si="9"/>
        <v/>
      </c>
      <c r="AL28" s="359"/>
      <c r="AM28" s="360"/>
      <c r="AN28" s="357"/>
      <c r="AO28" s="123" t="str">
        <f t="shared" si="10"/>
        <v/>
      </c>
      <c r="AP28" s="358"/>
      <c r="AQ28" s="123" t="str">
        <f t="shared" si="11"/>
        <v/>
      </c>
      <c r="AR28" s="359"/>
      <c r="AS28" s="360"/>
      <c r="AT28" s="231"/>
      <c r="AU28" s="4" t="str">
        <f>IF(AT28*15=0,"",AT28*15)</f>
        <v/>
      </c>
      <c r="AV28" s="231"/>
      <c r="AW28" s="4" t="str">
        <f>IF(AV28*15=0,"",AV28*15)</f>
        <v/>
      </c>
      <c r="AX28" s="231"/>
      <c r="AY28" s="231"/>
      <c r="AZ28" s="5" t="str">
        <f t="shared" si="14"/>
        <v/>
      </c>
      <c r="BA28" s="4" t="str">
        <f t="shared" si="15"/>
        <v/>
      </c>
      <c r="BB28" s="6">
        <f t="shared" si="16"/>
        <v>1</v>
      </c>
      <c r="BC28" s="4">
        <f t="shared" si="17"/>
        <v>15</v>
      </c>
      <c r="BD28" s="6">
        <f t="shared" si="18"/>
        <v>1</v>
      </c>
      <c r="BE28" s="7">
        <f t="shared" si="19"/>
        <v>1</v>
      </c>
    </row>
    <row r="29" spans="1:57" ht="15.75" customHeight="1" x14ac:dyDescent="0.3">
      <c r="A29" s="282" t="s">
        <v>323</v>
      </c>
      <c r="B29" s="55" t="s">
        <v>215</v>
      </c>
      <c r="C29" s="368" t="s">
        <v>324</v>
      </c>
      <c r="D29" s="357"/>
      <c r="E29" s="123" t="str">
        <f t="shared" si="22"/>
        <v/>
      </c>
      <c r="F29" s="358"/>
      <c r="G29" s="123" t="str">
        <f t="shared" si="23"/>
        <v/>
      </c>
      <c r="H29" s="359"/>
      <c r="I29" s="360"/>
      <c r="J29" s="357"/>
      <c r="K29" s="123" t="str">
        <f t="shared" si="20"/>
        <v/>
      </c>
      <c r="L29" s="358"/>
      <c r="M29" s="123" t="str">
        <f t="shared" si="21"/>
        <v/>
      </c>
      <c r="N29" s="359"/>
      <c r="O29" s="360"/>
      <c r="P29" s="357"/>
      <c r="Q29" s="172" t="str">
        <f t="shared" si="2"/>
        <v/>
      </c>
      <c r="R29" s="358">
        <v>1</v>
      </c>
      <c r="S29" s="123">
        <f t="shared" si="3"/>
        <v>15</v>
      </c>
      <c r="T29" s="359">
        <v>1</v>
      </c>
      <c r="U29" s="360" t="s">
        <v>17</v>
      </c>
      <c r="V29" s="357"/>
      <c r="W29" s="123" t="str">
        <f t="shared" si="4"/>
        <v/>
      </c>
      <c r="X29" s="358"/>
      <c r="Y29" s="123" t="str">
        <f t="shared" si="5"/>
        <v/>
      </c>
      <c r="Z29" s="359"/>
      <c r="AA29" s="360"/>
      <c r="AB29" s="357"/>
      <c r="AC29" s="123" t="str">
        <f t="shared" si="6"/>
        <v/>
      </c>
      <c r="AD29" s="358"/>
      <c r="AE29" s="123" t="str">
        <f t="shared" si="7"/>
        <v/>
      </c>
      <c r="AF29" s="359"/>
      <c r="AG29" s="360"/>
      <c r="AH29" s="357"/>
      <c r="AI29" s="123" t="str">
        <f t="shared" si="8"/>
        <v/>
      </c>
      <c r="AJ29" s="358"/>
      <c r="AK29" s="123" t="str">
        <f t="shared" si="9"/>
        <v/>
      </c>
      <c r="AL29" s="359"/>
      <c r="AM29" s="360"/>
      <c r="AN29" s="357"/>
      <c r="AO29" s="123" t="str">
        <f t="shared" si="10"/>
        <v/>
      </c>
      <c r="AP29" s="358"/>
      <c r="AQ29" s="123" t="str">
        <f t="shared" si="11"/>
        <v/>
      </c>
      <c r="AR29" s="359"/>
      <c r="AS29" s="360"/>
      <c r="AT29" s="231"/>
      <c r="AU29" s="4" t="str">
        <f t="shared" si="24"/>
        <v/>
      </c>
      <c r="AV29" s="231"/>
      <c r="AW29" s="4" t="str">
        <f t="shared" si="25"/>
        <v/>
      </c>
      <c r="AX29" s="231"/>
      <c r="AY29" s="231"/>
      <c r="AZ29" s="5" t="str">
        <f t="shared" si="14"/>
        <v/>
      </c>
      <c r="BA29" s="4" t="str">
        <f t="shared" si="15"/>
        <v/>
      </c>
      <c r="BB29" s="6">
        <f t="shared" si="16"/>
        <v>1</v>
      </c>
      <c r="BC29" s="4">
        <f t="shared" si="17"/>
        <v>15</v>
      </c>
      <c r="BD29" s="6">
        <f t="shared" si="18"/>
        <v>1</v>
      </c>
      <c r="BE29" s="7">
        <f t="shared" si="19"/>
        <v>1</v>
      </c>
    </row>
    <row r="30" spans="1:57" ht="15.75" customHeight="1" x14ac:dyDescent="0.3">
      <c r="A30" s="282" t="s">
        <v>325</v>
      </c>
      <c r="B30" s="55" t="s">
        <v>215</v>
      </c>
      <c r="C30" s="368" t="s">
        <v>326</v>
      </c>
      <c r="D30" s="357"/>
      <c r="E30" s="123" t="str">
        <f t="shared" si="22"/>
        <v/>
      </c>
      <c r="F30" s="358"/>
      <c r="G30" s="123" t="str">
        <f t="shared" si="23"/>
        <v/>
      </c>
      <c r="H30" s="359"/>
      <c r="I30" s="360"/>
      <c r="J30" s="357"/>
      <c r="K30" s="123" t="str">
        <f t="shared" si="20"/>
        <v/>
      </c>
      <c r="L30" s="358"/>
      <c r="M30" s="123" t="str">
        <f t="shared" si="21"/>
        <v/>
      </c>
      <c r="N30" s="359"/>
      <c r="O30" s="360"/>
      <c r="P30" s="357"/>
      <c r="Q30" s="123" t="str">
        <f t="shared" si="2"/>
        <v/>
      </c>
      <c r="R30" s="358"/>
      <c r="S30" s="123" t="str">
        <f t="shared" si="3"/>
        <v/>
      </c>
      <c r="T30" s="359"/>
      <c r="U30" s="360"/>
      <c r="V30" s="357"/>
      <c r="W30" s="123" t="str">
        <f t="shared" si="4"/>
        <v/>
      </c>
      <c r="X30" s="358">
        <v>1</v>
      </c>
      <c r="Y30" s="123">
        <f t="shared" si="5"/>
        <v>15</v>
      </c>
      <c r="Z30" s="359">
        <v>1</v>
      </c>
      <c r="AA30" s="360" t="s">
        <v>356</v>
      </c>
      <c r="AB30" s="357"/>
      <c r="AC30" s="123" t="str">
        <f t="shared" si="6"/>
        <v/>
      </c>
      <c r="AD30" s="358"/>
      <c r="AE30" s="123" t="str">
        <f t="shared" si="7"/>
        <v/>
      </c>
      <c r="AF30" s="359"/>
      <c r="AG30" s="360"/>
      <c r="AH30" s="357"/>
      <c r="AI30" s="123" t="str">
        <f t="shared" si="8"/>
        <v/>
      </c>
      <c r="AJ30" s="358"/>
      <c r="AK30" s="123" t="str">
        <f t="shared" si="9"/>
        <v/>
      </c>
      <c r="AL30" s="359"/>
      <c r="AM30" s="360"/>
      <c r="AN30" s="357"/>
      <c r="AO30" s="123" t="str">
        <f t="shared" si="10"/>
        <v/>
      </c>
      <c r="AP30" s="358"/>
      <c r="AQ30" s="123" t="str">
        <f t="shared" si="11"/>
        <v/>
      </c>
      <c r="AR30" s="359"/>
      <c r="AS30" s="360"/>
      <c r="AT30" s="231"/>
      <c r="AU30" s="4" t="str">
        <f>IF(AT30*15=0,"",AT30*15)</f>
        <v/>
      </c>
      <c r="AV30" s="231"/>
      <c r="AW30" s="4" t="str">
        <f>IF(AV30*15=0,"",AV30*15)</f>
        <v/>
      </c>
      <c r="AX30" s="231"/>
      <c r="AY30" s="231"/>
      <c r="AZ30" s="5" t="str">
        <f t="shared" si="14"/>
        <v/>
      </c>
      <c r="BA30" s="4" t="str">
        <f t="shared" si="15"/>
        <v/>
      </c>
      <c r="BB30" s="6">
        <f t="shared" si="16"/>
        <v>1</v>
      </c>
      <c r="BC30" s="4">
        <f t="shared" si="17"/>
        <v>15</v>
      </c>
      <c r="BD30" s="6">
        <f t="shared" si="18"/>
        <v>1</v>
      </c>
      <c r="BE30" s="7">
        <f t="shared" si="19"/>
        <v>1</v>
      </c>
    </row>
    <row r="31" spans="1:57" ht="15.75" customHeight="1" x14ac:dyDescent="0.3">
      <c r="A31" s="282" t="s">
        <v>327</v>
      </c>
      <c r="B31" s="55" t="s">
        <v>215</v>
      </c>
      <c r="C31" s="368" t="s">
        <v>450</v>
      </c>
      <c r="D31" s="357"/>
      <c r="E31" s="123" t="str">
        <f t="shared" si="22"/>
        <v/>
      </c>
      <c r="F31" s="358"/>
      <c r="G31" s="123" t="str">
        <f t="shared" si="23"/>
        <v/>
      </c>
      <c r="H31" s="359"/>
      <c r="I31" s="360"/>
      <c r="J31" s="357"/>
      <c r="K31" s="123" t="str">
        <f t="shared" si="20"/>
        <v/>
      </c>
      <c r="L31" s="358"/>
      <c r="M31" s="123" t="str">
        <f t="shared" si="21"/>
        <v/>
      </c>
      <c r="N31" s="359"/>
      <c r="O31" s="360"/>
      <c r="P31" s="357">
        <v>1</v>
      </c>
      <c r="Q31" s="123">
        <f t="shared" si="2"/>
        <v>15</v>
      </c>
      <c r="R31" s="358"/>
      <c r="S31" s="123" t="str">
        <f t="shared" si="3"/>
        <v/>
      </c>
      <c r="T31" s="359">
        <v>1</v>
      </c>
      <c r="U31" s="360" t="s">
        <v>17</v>
      </c>
      <c r="V31" s="357"/>
      <c r="W31" s="123" t="str">
        <f t="shared" si="4"/>
        <v/>
      </c>
      <c r="X31" s="358"/>
      <c r="Y31" s="123" t="str">
        <f t="shared" si="5"/>
        <v/>
      </c>
      <c r="Z31" s="359"/>
      <c r="AA31" s="360"/>
      <c r="AB31" s="357"/>
      <c r="AC31" s="123" t="str">
        <f t="shared" si="6"/>
        <v/>
      </c>
      <c r="AD31" s="358"/>
      <c r="AE31" s="123" t="str">
        <f t="shared" si="7"/>
        <v/>
      </c>
      <c r="AF31" s="359"/>
      <c r="AG31" s="360"/>
      <c r="AH31" s="357"/>
      <c r="AI31" s="123" t="str">
        <f t="shared" si="8"/>
        <v/>
      </c>
      <c r="AJ31" s="358"/>
      <c r="AK31" s="123" t="str">
        <f t="shared" si="9"/>
        <v/>
      </c>
      <c r="AL31" s="359"/>
      <c r="AM31" s="360"/>
      <c r="AN31" s="357"/>
      <c r="AO31" s="123" t="str">
        <f t="shared" si="10"/>
        <v/>
      </c>
      <c r="AP31" s="358"/>
      <c r="AQ31" s="123" t="str">
        <f t="shared" si="11"/>
        <v/>
      </c>
      <c r="AR31" s="359"/>
      <c r="AS31" s="360"/>
      <c r="AT31" s="231"/>
      <c r="AU31" s="4" t="str">
        <f t="shared" si="24"/>
        <v/>
      </c>
      <c r="AV31" s="231"/>
      <c r="AW31" s="4" t="str">
        <f t="shared" si="25"/>
        <v/>
      </c>
      <c r="AX31" s="231"/>
      <c r="AY31" s="231"/>
      <c r="AZ31" s="5">
        <f t="shared" si="14"/>
        <v>1</v>
      </c>
      <c r="BA31" s="4">
        <f t="shared" si="15"/>
        <v>15</v>
      </c>
      <c r="BB31" s="6" t="str">
        <f t="shared" si="16"/>
        <v/>
      </c>
      <c r="BC31" s="4" t="str">
        <f t="shared" si="17"/>
        <v/>
      </c>
      <c r="BD31" s="6">
        <f t="shared" si="18"/>
        <v>1</v>
      </c>
      <c r="BE31" s="7">
        <f t="shared" si="19"/>
        <v>1</v>
      </c>
    </row>
    <row r="32" spans="1:57" ht="15.75" customHeight="1" x14ac:dyDescent="0.3">
      <c r="A32" s="282" t="s">
        <v>328</v>
      </c>
      <c r="B32" s="55" t="s">
        <v>215</v>
      </c>
      <c r="C32" s="368" t="s">
        <v>451</v>
      </c>
      <c r="D32" s="357"/>
      <c r="E32" s="123" t="str">
        <f t="shared" si="22"/>
        <v/>
      </c>
      <c r="F32" s="358"/>
      <c r="G32" s="123" t="str">
        <f t="shared" si="23"/>
        <v/>
      </c>
      <c r="H32" s="359"/>
      <c r="I32" s="360"/>
      <c r="J32" s="357"/>
      <c r="K32" s="123" t="str">
        <f t="shared" si="20"/>
        <v/>
      </c>
      <c r="L32" s="358"/>
      <c r="M32" s="123" t="str">
        <f t="shared" si="21"/>
        <v/>
      </c>
      <c r="N32" s="359"/>
      <c r="O32" s="360"/>
      <c r="P32" s="357"/>
      <c r="Q32" s="172" t="str">
        <f t="shared" si="2"/>
        <v/>
      </c>
      <c r="R32" s="358"/>
      <c r="S32" s="123" t="str">
        <f t="shared" si="3"/>
        <v/>
      </c>
      <c r="T32" s="359"/>
      <c r="U32" s="360"/>
      <c r="V32" s="357">
        <v>1</v>
      </c>
      <c r="W32" s="123">
        <f t="shared" si="4"/>
        <v>15</v>
      </c>
      <c r="X32" s="358">
        <v>1</v>
      </c>
      <c r="Y32" s="123">
        <f t="shared" si="5"/>
        <v>15</v>
      </c>
      <c r="Z32" s="359">
        <v>1</v>
      </c>
      <c r="AA32" s="360" t="s">
        <v>356</v>
      </c>
      <c r="AB32" s="357"/>
      <c r="AC32" s="123" t="str">
        <f t="shared" si="6"/>
        <v/>
      </c>
      <c r="AD32" s="358"/>
      <c r="AE32" s="123" t="str">
        <f t="shared" si="7"/>
        <v/>
      </c>
      <c r="AF32" s="359"/>
      <c r="AG32" s="360"/>
      <c r="AH32" s="357"/>
      <c r="AI32" s="123" t="str">
        <f t="shared" si="8"/>
        <v/>
      </c>
      <c r="AJ32" s="358"/>
      <c r="AK32" s="123" t="str">
        <f t="shared" si="9"/>
        <v/>
      </c>
      <c r="AL32" s="359"/>
      <c r="AM32" s="360"/>
      <c r="AN32" s="357"/>
      <c r="AO32" s="123" t="str">
        <f t="shared" si="10"/>
        <v/>
      </c>
      <c r="AP32" s="358"/>
      <c r="AQ32" s="123" t="str">
        <f t="shared" si="11"/>
        <v/>
      </c>
      <c r="AR32" s="359"/>
      <c r="AS32" s="360"/>
      <c r="AT32" s="231"/>
      <c r="AU32" s="4" t="str">
        <f>IF(AT32*15=0,"",AT32*15)</f>
        <v/>
      </c>
      <c r="AV32" s="231"/>
      <c r="AW32" s="4" t="str">
        <f>IF(AV32*15=0,"",AV32*15)</f>
        <v/>
      </c>
      <c r="AX32" s="231"/>
      <c r="AY32" s="231"/>
      <c r="AZ32" s="5">
        <f t="shared" si="14"/>
        <v>1</v>
      </c>
      <c r="BA32" s="4">
        <f t="shared" si="15"/>
        <v>15</v>
      </c>
      <c r="BB32" s="6">
        <f t="shared" si="16"/>
        <v>1</v>
      </c>
      <c r="BC32" s="4">
        <f t="shared" si="17"/>
        <v>15</v>
      </c>
      <c r="BD32" s="6">
        <f t="shared" si="18"/>
        <v>1</v>
      </c>
      <c r="BE32" s="7">
        <f t="shared" si="19"/>
        <v>2</v>
      </c>
    </row>
    <row r="33" spans="1:57" ht="16.5" x14ac:dyDescent="0.3">
      <c r="A33" s="282" t="s">
        <v>329</v>
      </c>
      <c r="B33" s="55" t="s">
        <v>215</v>
      </c>
      <c r="C33" s="368" t="s">
        <v>330</v>
      </c>
      <c r="D33" s="357"/>
      <c r="E33" s="123" t="str">
        <f t="shared" si="22"/>
        <v/>
      </c>
      <c r="F33" s="358"/>
      <c r="G33" s="123" t="str">
        <f t="shared" si="23"/>
        <v/>
      </c>
      <c r="H33" s="359"/>
      <c r="I33" s="360"/>
      <c r="J33" s="357"/>
      <c r="K33" s="123" t="str">
        <f t="shared" si="20"/>
        <v/>
      </c>
      <c r="L33" s="358"/>
      <c r="M33" s="123" t="str">
        <f t="shared" si="21"/>
        <v/>
      </c>
      <c r="N33" s="359"/>
      <c r="O33" s="360"/>
      <c r="P33" s="357"/>
      <c r="Q33" s="123" t="str">
        <f t="shared" si="2"/>
        <v/>
      </c>
      <c r="R33" s="358"/>
      <c r="S33" s="123" t="str">
        <f t="shared" si="3"/>
        <v/>
      </c>
      <c r="T33" s="359"/>
      <c r="U33" s="360"/>
      <c r="V33" s="357"/>
      <c r="W33" s="123" t="str">
        <f t="shared" si="4"/>
        <v/>
      </c>
      <c r="X33" s="358"/>
      <c r="Y33" s="123" t="str">
        <f t="shared" si="5"/>
        <v/>
      </c>
      <c r="Z33" s="359"/>
      <c r="AA33" s="360"/>
      <c r="AB33" s="357"/>
      <c r="AC33" s="123" t="str">
        <f t="shared" si="6"/>
        <v/>
      </c>
      <c r="AD33" s="358"/>
      <c r="AE33" s="123" t="str">
        <f t="shared" si="7"/>
        <v/>
      </c>
      <c r="AF33" s="359"/>
      <c r="AG33" s="360"/>
      <c r="AH33" s="357">
        <v>1</v>
      </c>
      <c r="AI33" s="123">
        <f t="shared" si="8"/>
        <v>15</v>
      </c>
      <c r="AJ33" s="358"/>
      <c r="AK33" s="123" t="str">
        <f t="shared" si="9"/>
        <v/>
      </c>
      <c r="AL33" s="359">
        <v>1</v>
      </c>
      <c r="AM33" s="360" t="s">
        <v>53</v>
      </c>
      <c r="AN33" s="357"/>
      <c r="AO33" s="123" t="str">
        <f t="shared" si="10"/>
        <v/>
      </c>
      <c r="AP33" s="358"/>
      <c r="AQ33" s="123" t="str">
        <f t="shared" si="11"/>
        <v/>
      </c>
      <c r="AR33" s="359"/>
      <c r="AS33" s="360"/>
      <c r="AT33" s="231"/>
      <c r="AU33" s="4" t="str">
        <f t="shared" si="24"/>
        <v/>
      </c>
      <c r="AV33" s="231"/>
      <c r="AW33" s="4" t="str">
        <f t="shared" si="25"/>
        <v/>
      </c>
      <c r="AX33" s="231"/>
      <c r="AY33" s="231"/>
      <c r="AZ33" s="5">
        <f t="shared" si="14"/>
        <v>1</v>
      </c>
      <c r="BA33" s="4">
        <f t="shared" si="15"/>
        <v>15</v>
      </c>
      <c r="BB33" s="6" t="str">
        <f t="shared" si="16"/>
        <v/>
      </c>
      <c r="BC33" s="4" t="str">
        <f t="shared" si="17"/>
        <v/>
      </c>
      <c r="BD33" s="6">
        <f t="shared" si="18"/>
        <v>1</v>
      </c>
      <c r="BE33" s="7">
        <f t="shared" si="19"/>
        <v>1</v>
      </c>
    </row>
    <row r="34" spans="1:57" ht="16.5" x14ac:dyDescent="0.3">
      <c r="A34" s="282" t="s">
        <v>331</v>
      </c>
      <c r="B34" s="55" t="s">
        <v>215</v>
      </c>
      <c r="C34" s="368" t="s">
        <v>332</v>
      </c>
      <c r="D34" s="357"/>
      <c r="E34" s="123" t="str">
        <f t="shared" si="22"/>
        <v/>
      </c>
      <c r="F34" s="358"/>
      <c r="G34" s="123" t="str">
        <f t="shared" si="23"/>
        <v/>
      </c>
      <c r="H34" s="359"/>
      <c r="I34" s="360"/>
      <c r="J34" s="357"/>
      <c r="K34" s="123" t="str">
        <f t="shared" si="20"/>
        <v/>
      </c>
      <c r="L34" s="358"/>
      <c r="M34" s="123" t="str">
        <f t="shared" si="21"/>
        <v/>
      </c>
      <c r="N34" s="359"/>
      <c r="O34" s="360"/>
      <c r="P34" s="357"/>
      <c r="Q34" s="172" t="str">
        <f t="shared" si="2"/>
        <v/>
      </c>
      <c r="R34" s="358"/>
      <c r="S34" s="123" t="str">
        <f t="shared" si="3"/>
        <v/>
      </c>
      <c r="T34" s="359"/>
      <c r="U34" s="360"/>
      <c r="V34" s="357"/>
      <c r="W34" s="123" t="str">
        <f t="shared" si="4"/>
        <v/>
      </c>
      <c r="X34" s="358"/>
      <c r="Y34" s="123" t="str">
        <f t="shared" si="5"/>
        <v/>
      </c>
      <c r="Z34" s="359"/>
      <c r="AA34" s="360"/>
      <c r="AB34" s="357"/>
      <c r="AC34" s="123" t="str">
        <f t="shared" si="6"/>
        <v/>
      </c>
      <c r="AD34" s="358"/>
      <c r="AE34" s="123" t="str">
        <f t="shared" si="7"/>
        <v/>
      </c>
      <c r="AF34" s="359"/>
      <c r="AG34" s="360"/>
      <c r="AH34" s="357"/>
      <c r="AI34" s="123" t="str">
        <f t="shared" si="8"/>
        <v/>
      </c>
      <c r="AJ34" s="358"/>
      <c r="AK34" s="123" t="str">
        <f t="shared" si="9"/>
        <v/>
      </c>
      <c r="AL34" s="359"/>
      <c r="AM34" s="360"/>
      <c r="AN34" s="357">
        <v>1</v>
      </c>
      <c r="AO34" s="123">
        <f t="shared" si="10"/>
        <v>15</v>
      </c>
      <c r="AP34" s="358">
        <v>1</v>
      </c>
      <c r="AQ34" s="123">
        <f t="shared" si="11"/>
        <v>15</v>
      </c>
      <c r="AR34" s="359">
        <v>1</v>
      </c>
      <c r="AS34" s="360" t="s">
        <v>53</v>
      </c>
      <c r="AT34" s="231"/>
      <c r="AU34" s="4" t="str">
        <f>IF(AT34*15=0,"",AT34*15)</f>
        <v/>
      </c>
      <c r="AV34" s="231"/>
      <c r="AW34" s="4" t="str">
        <f>IF(AV34*15=0,"",AV34*15)</f>
        <v/>
      </c>
      <c r="AX34" s="231"/>
      <c r="AY34" s="231"/>
      <c r="AZ34" s="5">
        <f t="shared" si="14"/>
        <v>1</v>
      </c>
      <c r="BA34" s="4">
        <f t="shared" si="15"/>
        <v>15</v>
      </c>
      <c r="BB34" s="6">
        <f t="shared" si="16"/>
        <v>1</v>
      </c>
      <c r="BC34" s="4">
        <f t="shared" si="17"/>
        <v>15</v>
      </c>
      <c r="BD34" s="6">
        <f t="shared" si="18"/>
        <v>1</v>
      </c>
      <c r="BE34" s="7">
        <f t="shared" si="19"/>
        <v>2</v>
      </c>
    </row>
    <row r="35" spans="1:57" ht="15.75" customHeight="1" x14ac:dyDescent="0.3">
      <c r="A35" s="282" t="s">
        <v>333</v>
      </c>
      <c r="B35" s="55" t="s">
        <v>215</v>
      </c>
      <c r="C35" s="368" t="s">
        <v>357</v>
      </c>
      <c r="D35" s="357"/>
      <c r="E35" s="123" t="str">
        <f t="shared" si="22"/>
        <v/>
      </c>
      <c r="F35" s="358"/>
      <c r="G35" s="123" t="str">
        <f t="shared" si="23"/>
        <v/>
      </c>
      <c r="H35" s="359"/>
      <c r="I35" s="360"/>
      <c r="J35" s="357"/>
      <c r="K35" s="123" t="str">
        <f t="shared" si="20"/>
        <v/>
      </c>
      <c r="L35" s="358"/>
      <c r="M35" s="123" t="str">
        <f t="shared" si="21"/>
        <v/>
      </c>
      <c r="N35" s="359"/>
      <c r="O35" s="360"/>
      <c r="P35" s="357"/>
      <c r="Q35" s="123" t="str">
        <f t="shared" si="2"/>
        <v/>
      </c>
      <c r="R35" s="358"/>
      <c r="S35" s="123" t="str">
        <f t="shared" si="3"/>
        <v/>
      </c>
      <c r="T35" s="359"/>
      <c r="U35" s="360"/>
      <c r="V35" s="357"/>
      <c r="W35" s="123" t="str">
        <f t="shared" si="4"/>
        <v/>
      </c>
      <c r="X35" s="358"/>
      <c r="Y35" s="123" t="str">
        <f t="shared" si="5"/>
        <v/>
      </c>
      <c r="Z35" s="359"/>
      <c r="AA35" s="360"/>
      <c r="AB35" s="357"/>
      <c r="AC35" s="123" t="str">
        <f t="shared" si="6"/>
        <v/>
      </c>
      <c r="AD35" s="358"/>
      <c r="AE35" s="123" t="str">
        <f t="shared" si="7"/>
        <v/>
      </c>
      <c r="AF35" s="359"/>
      <c r="AG35" s="360"/>
      <c r="AH35" s="357"/>
      <c r="AI35" s="123" t="str">
        <f t="shared" si="8"/>
        <v/>
      </c>
      <c r="AJ35" s="358"/>
      <c r="AK35" s="123" t="str">
        <f t="shared" si="9"/>
        <v/>
      </c>
      <c r="AL35" s="359"/>
      <c r="AM35" s="360"/>
      <c r="AN35" s="357"/>
      <c r="AO35" s="123" t="str">
        <f t="shared" si="10"/>
        <v/>
      </c>
      <c r="AP35" s="358"/>
      <c r="AQ35" s="123" t="str">
        <f t="shared" si="11"/>
        <v/>
      </c>
      <c r="AR35" s="359"/>
      <c r="AS35" s="360"/>
      <c r="AT35" s="357">
        <v>1</v>
      </c>
      <c r="AU35" s="123">
        <f t="shared" ref="AU35" si="26">IF(AT35*15=0,"",AT35*15)</f>
        <v>15</v>
      </c>
      <c r="AV35" s="231"/>
      <c r="AW35" s="4" t="str">
        <f>IF(AV35*15=0,"",AV35*15)</f>
        <v/>
      </c>
      <c r="AX35" s="231">
        <v>1</v>
      </c>
      <c r="AY35" s="231" t="s">
        <v>18</v>
      </c>
      <c r="AZ35" s="5">
        <f t="shared" si="14"/>
        <v>1</v>
      </c>
      <c r="BA35" s="4">
        <f t="shared" si="15"/>
        <v>15</v>
      </c>
      <c r="BB35" s="6" t="str">
        <f t="shared" si="16"/>
        <v/>
      </c>
      <c r="BC35" s="4" t="str">
        <f t="shared" si="17"/>
        <v/>
      </c>
      <c r="BD35" s="6">
        <f t="shared" si="18"/>
        <v>1</v>
      </c>
      <c r="BE35" s="7">
        <f t="shared" si="19"/>
        <v>1</v>
      </c>
    </row>
    <row r="36" spans="1:57" ht="15.75" customHeight="1" x14ac:dyDescent="0.3">
      <c r="A36" s="282" t="s">
        <v>522</v>
      </c>
      <c r="B36" s="55" t="s">
        <v>215</v>
      </c>
      <c r="C36" s="368" t="s">
        <v>370</v>
      </c>
      <c r="D36" s="357"/>
      <c r="E36" s="123" t="str">
        <f t="shared" si="22"/>
        <v/>
      </c>
      <c r="F36" s="358"/>
      <c r="G36" s="123" t="str">
        <f t="shared" si="23"/>
        <v/>
      </c>
      <c r="H36" s="359"/>
      <c r="I36" s="360"/>
      <c r="J36" s="357"/>
      <c r="K36" s="123"/>
      <c r="L36" s="358"/>
      <c r="M36" s="123"/>
      <c r="N36" s="359"/>
      <c r="O36" s="360"/>
      <c r="P36" s="357"/>
      <c r="Q36" s="123" t="str">
        <f t="shared" si="2"/>
        <v/>
      </c>
      <c r="R36" s="358"/>
      <c r="S36" s="123" t="str">
        <f t="shared" si="3"/>
        <v/>
      </c>
      <c r="T36" s="359"/>
      <c r="U36" s="360"/>
      <c r="V36" s="357"/>
      <c r="W36" s="123" t="str">
        <f t="shared" si="4"/>
        <v/>
      </c>
      <c r="X36" s="358"/>
      <c r="Y36" s="123" t="str">
        <f t="shared" si="5"/>
        <v/>
      </c>
      <c r="Z36" s="359"/>
      <c r="AA36" s="360"/>
      <c r="AB36" s="357"/>
      <c r="AC36" s="123" t="str">
        <f t="shared" si="6"/>
        <v/>
      </c>
      <c r="AD36" s="358"/>
      <c r="AE36" s="123" t="str">
        <f t="shared" si="7"/>
        <v/>
      </c>
      <c r="AF36" s="359"/>
      <c r="AG36" s="360"/>
      <c r="AH36" s="357"/>
      <c r="AI36" s="123" t="str">
        <f t="shared" si="8"/>
        <v/>
      </c>
      <c r="AJ36" s="358">
        <v>1</v>
      </c>
      <c r="AK36" s="123">
        <f t="shared" si="9"/>
        <v>15</v>
      </c>
      <c r="AL36" s="359">
        <v>1</v>
      </c>
      <c r="AM36" s="360" t="s">
        <v>18</v>
      </c>
      <c r="AN36" s="357"/>
      <c r="AO36" s="123" t="str">
        <f t="shared" si="10"/>
        <v/>
      </c>
      <c r="AP36" s="358"/>
      <c r="AQ36" s="123" t="str">
        <f t="shared" si="11"/>
        <v/>
      </c>
      <c r="AR36" s="359"/>
      <c r="AS36" s="360"/>
      <c r="AT36" s="231"/>
      <c r="AU36" s="4" t="str">
        <f t="shared" si="24"/>
        <v/>
      </c>
      <c r="AV36" s="231"/>
      <c r="AW36" s="4" t="str">
        <f t="shared" si="25"/>
        <v/>
      </c>
      <c r="AX36" s="231"/>
      <c r="AY36" s="231"/>
      <c r="AZ36" s="5" t="str">
        <f>IF(D36+J36+P36+V36+AB36+AH36+AN36+AT36=0,"",D36+J36+P36+V36+AB36+AH36+AN36+AT36)</f>
        <v/>
      </c>
      <c r="BA36" s="4" t="str">
        <f>IF((D36+J36+P36+V36+AB36+AH36+AN36+AT36)*15=0,"",(D36+J36+P36+V36+AB36+AH36+AN36+AT36)*15)</f>
        <v/>
      </c>
      <c r="BB36" s="6">
        <f>IF(F36+L36+R36+X36+AD36+AJ36+AP36+AV36=0,"",F36+L36+R36+X36+AD36+AJ36+AP36+AV36)</f>
        <v>1</v>
      </c>
      <c r="BC36" s="4">
        <f>IF((L36+F36+R36+X36+AD36+AJ36+AP36+AV36)*15=0,"",(L36+F36+R36+X36+AD36+AJ36+AP36+AV36)*15)</f>
        <v>15</v>
      </c>
      <c r="BD36" s="6">
        <f>IF(N36+H36+T36+Z36+AF36+AL36+AR36+AX36=0,"",N36+H36+T36+Z36+AF36+AL36+AR36+AX36)</f>
        <v>1</v>
      </c>
      <c r="BE36" s="7">
        <f>IF(D36+F36+L36+J36+P36+R36+V36+X36+AB36+AD36+AH36+AJ36+AN36+AP36+AT36+AV36=0,"",D36+F36+L36+J36+P36+R36+V36+X36+AB36+AD36+AH36+AJ36+AN36+AP36+AT36+AV36)</f>
        <v>1</v>
      </c>
    </row>
    <row r="37" spans="1:57" ht="16.5" x14ac:dyDescent="0.3">
      <c r="A37" s="282" t="s">
        <v>452</v>
      </c>
      <c r="B37" s="55" t="s">
        <v>215</v>
      </c>
      <c r="C37" s="368" t="s">
        <v>371</v>
      </c>
      <c r="D37" s="357"/>
      <c r="E37" s="123" t="str">
        <f t="shared" si="22"/>
        <v/>
      </c>
      <c r="F37" s="358"/>
      <c r="G37" s="123" t="str">
        <f t="shared" si="23"/>
        <v/>
      </c>
      <c r="H37" s="359"/>
      <c r="I37" s="360"/>
      <c r="J37" s="357"/>
      <c r="K37" s="123" t="str">
        <f t="shared" si="20"/>
        <v/>
      </c>
      <c r="L37" s="358"/>
      <c r="M37" s="123" t="str">
        <f t="shared" si="21"/>
        <v/>
      </c>
      <c r="N37" s="359"/>
      <c r="O37" s="360"/>
      <c r="P37" s="357"/>
      <c r="Q37" s="123" t="str">
        <f t="shared" si="2"/>
        <v/>
      </c>
      <c r="R37" s="358"/>
      <c r="S37" s="123" t="str">
        <f t="shared" si="3"/>
        <v/>
      </c>
      <c r="T37" s="359"/>
      <c r="U37" s="360"/>
      <c r="V37" s="357"/>
      <c r="W37" s="123" t="str">
        <f t="shared" si="4"/>
        <v/>
      </c>
      <c r="X37" s="358"/>
      <c r="Y37" s="123" t="str">
        <f t="shared" si="5"/>
        <v/>
      </c>
      <c r="Z37" s="359"/>
      <c r="AA37" s="360"/>
      <c r="AB37" s="357"/>
      <c r="AC37" s="123" t="str">
        <f t="shared" si="6"/>
        <v/>
      </c>
      <c r="AD37" s="358"/>
      <c r="AE37" s="123" t="str">
        <f t="shared" si="7"/>
        <v/>
      </c>
      <c r="AF37" s="359"/>
      <c r="AG37" s="360"/>
      <c r="AH37" s="357"/>
      <c r="AI37" s="123" t="str">
        <f t="shared" si="8"/>
        <v/>
      </c>
      <c r="AJ37" s="358"/>
      <c r="AK37" s="123" t="str">
        <f t="shared" si="9"/>
        <v/>
      </c>
      <c r="AL37" s="359"/>
      <c r="AM37" s="360"/>
      <c r="AN37" s="357"/>
      <c r="AO37" s="123" t="str">
        <f t="shared" si="10"/>
        <v/>
      </c>
      <c r="AP37" s="358"/>
      <c r="AQ37" s="123" t="str">
        <f t="shared" si="11"/>
        <v/>
      </c>
      <c r="AR37" s="359"/>
      <c r="AS37" s="360"/>
      <c r="AT37" s="357">
        <v>1</v>
      </c>
      <c r="AU37" s="123">
        <f t="shared" si="24"/>
        <v>15</v>
      </c>
      <c r="AV37" s="358">
        <v>2</v>
      </c>
      <c r="AW37" s="123">
        <f t="shared" si="25"/>
        <v>30</v>
      </c>
      <c r="AX37" s="231">
        <v>4</v>
      </c>
      <c r="AY37" s="231" t="s">
        <v>17</v>
      </c>
      <c r="AZ37" s="5">
        <f t="shared" si="14"/>
        <v>1</v>
      </c>
      <c r="BA37" s="4">
        <f t="shared" si="15"/>
        <v>15</v>
      </c>
      <c r="BB37" s="6">
        <f t="shared" si="16"/>
        <v>2</v>
      </c>
      <c r="BC37" s="4">
        <f t="shared" si="17"/>
        <v>30</v>
      </c>
      <c r="BD37" s="6">
        <f t="shared" si="18"/>
        <v>4</v>
      </c>
      <c r="BE37" s="7">
        <f t="shared" si="19"/>
        <v>3</v>
      </c>
    </row>
    <row r="38" spans="1:57" ht="15.75" customHeight="1" x14ac:dyDescent="0.3">
      <c r="A38" s="226" t="s">
        <v>453</v>
      </c>
      <c r="B38" s="55" t="s">
        <v>215</v>
      </c>
      <c r="C38" s="414" t="s">
        <v>368</v>
      </c>
      <c r="D38" s="357"/>
      <c r="E38" s="123" t="str">
        <f t="shared" si="22"/>
        <v/>
      </c>
      <c r="F38" s="358"/>
      <c r="G38" s="123" t="str">
        <f t="shared" si="23"/>
        <v/>
      </c>
      <c r="H38" s="359"/>
      <c r="I38" s="360"/>
      <c r="J38" s="357"/>
      <c r="K38" s="123" t="str">
        <f t="shared" si="20"/>
        <v/>
      </c>
      <c r="L38" s="358"/>
      <c r="M38" s="123" t="str">
        <f t="shared" si="21"/>
        <v/>
      </c>
      <c r="N38" s="359"/>
      <c r="O38" s="360"/>
      <c r="P38" s="357"/>
      <c r="Q38" s="123" t="str">
        <f t="shared" si="2"/>
        <v/>
      </c>
      <c r="R38" s="358"/>
      <c r="S38" s="123" t="str">
        <f t="shared" si="3"/>
        <v/>
      </c>
      <c r="T38" s="359"/>
      <c r="U38" s="360"/>
      <c r="V38" s="357"/>
      <c r="W38" s="123" t="str">
        <f t="shared" si="4"/>
        <v/>
      </c>
      <c r="X38" s="358"/>
      <c r="Y38" s="123" t="str">
        <f t="shared" si="5"/>
        <v/>
      </c>
      <c r="Z38" s="359"/>
      <c r="AA38" s="360"/>
      <c r="AB38" s="357">
        <v>1</v>
      </c>
      <c r="AC38" s="123">
        <f t="shared" si="6"/>
        <v>15</v>
      </c>
      <c r="AD38" s="358"/>
      <c r="AE38" s="123" t="str">
        <f t="shared" si="7"/>
        <v/>
      </c>
      <c r="AF38" s="359">
        <v>2</v>
      </c>
      <c r="AG38" s="360" t="s">
        <v>18</v>
      </c>
      <c r="AH38" s="357"/>
      <c r="AI38" s="123" t="str">
        <f t="shared" si="8"/>
        <v/>
      </c>
      <c r="AJ38" s="358"/>
      <c r="AK38" s="123" t="str">
        <f t="shared" si="9"/>
        <v/>
      </c>
      <c r="AL38" s="359"/>
      <c r="AM38" s="360"/>
      <c r="AN38" s="357"/>
      <c r="AO38" s="123" t="str">
        <f t="shared" si="10"/>
        <v/>
      </c>
      <c r="AP38" s="358"/>
      <c r="AQ38" s="123" t="str">
        <f t="shared" si="11"/>
        <v/>
      </c>
      <c r="AR38" s="359"/>
      <c r="AS38" s="360"/>
      <c r="AT38" s="357"/>
      <c r="AU38" s="123" t="str">
        <f t="shared" si="24"/>
        <v/>
      </c>
      <c r="AV38" s="358"/>
      <c r="AW38" s="123"/>
      <c r="AX38" s="359"/>
      <c r="AY38" s="360"/>
      <c r="AZ38" s="5">
        <f t="shared" si="14"/>
        <v>1</v>
      </c>
      <c r="BA38" s="4">
        <f t="shared" si="15"/>
        <v>15</v>
      </c>
      <c r="BB38" s="6" t="str">
        <f t="shared" si="16"/>
        <v/>
      </c>
      <c r="BC38" s="4" t="str">
        <f t="shared" si="17"/>
        <v/>
      </c>
      <c r="BD38" s="6">
        <f t="shared" si="18"/>
        <v>2</v>
      </c>
      <c r="BE38" s="7">
        <f t="shared" si="19"/>
        <v>1</v>
      </c>
    </row>
    <row r="39" spans="1:57" s="224" customFormat="1" ht="15.75" customHeight="1" x14ac:dyDescent="0.25">
      <c r="A39" s="226" t="s">
        <v>421</v>
      </c>
      <c r="B39" s="55" t="s">
        <v>17</v>
      </c>
      <c r="C39" s="262" t="s">
        <v>106</v>
      </c>
      <c r="D39" s="231"/>
      <c r="E39" s="4" t="str">
        <f t="shared" si="22"/>
        <v/>
      </c>
      <c r="F39" s="231"/>
      <c r="G39" s="4" t="str">
        <f t="shared" si="23"/>
        <v/>
      </c>
      <c r="H39" s="231"/>
      <c r="I39" s="235"/>
      <c r="J39" s="231"/>
      <c r="K39" s="4" t="str">
        <f t="shared" si="20"/>
        <v/>
      </c>
      <c r="L39" s="231"/>
      <c r="M39" s="4" t="str">
        <f t="shared" si="21"/>
        <v/>
      </c>
      <c r="N39" s="231"/>
      <c r="O39" s="235"/>
      <c r="P39" s="231"/>
      <c r="Q39" s="4" t="str">
        <f t="shared" si="2"/>
        <v/>
      </c>
      <c r="R39" s="231">
        <v>1</v>
      </c>
      <c r="S39" s="4">
        <f t="shared" si="3"/>
        <v>15</v>
      </c>
      <c r="T39" s="231">
        <v>2</v>
      </c>
      <c r="U39" s="235" t="s">
        <v>52</v>
      </c>
      <c r="V39" s="231"/>
      <c r="W39" s="4" t="str">
        <f t="shared" si="4"/>
        <v/>
      </c>
      <c r="X39" s="231"/>
      <c r="Y39" s="4" t="str">
        <f t="shared" si="5"/>
        <v/>
      </c>
      <c r="Z39" s="231"/>
      <c r="AA39" s="235"/>
      <c r="AB39" s="231"/>
      <c r="AC39" s="4" t="str">
        <f t="shared" si="6"/>
        <v/>
      </c>
      <c r="AD39" s="231"/>
      <c r="AE39" s="4" t="str">
        <f t="shared" si="7"/>
        <v/>
      </c>
      <c r="AF39" s="231"/>
      <c r="AG39" s="235"/>
      <c r="AH39" s="231"/>
      <c r="AI39" s="4" t="str">
        <f t="shared" si="8"/>
        <v/>
      </c>
      <c r="AJ39" s="231"/>
      <c r="AK39" s="4" t="str">
        <f t="shared" si="9"/>
        <v/>
      </c>
      <c r="AL39" s="231"/>
      <c r="AM39" s="235"/>
      <c r="AN39" s="231"/>
      <c r="AO39" s="4" t="str">
        <f t="shared" si="10"/>
        <v/>
      </c>
      <c r="AP39" s="231"/>
      <c r="AQ39" s="4" t="str">
        <f t="shared" si="11"/>
        <v/>
      </c>
      <c r="AR39" s="231"/>
      <c r="AS39" s="235"/>
      <c r="AT39" s="231"/>
      <c r="AU39" s="4" t="str">
        <f t="shared" si="24"/>
        <v/>
      </c>
      <c r="AV39" s="231"/>
      <c r="AW39" s="4" t="str">
        <f t="shared" ref="AW39:AW44" si="27">IF(AV39*15=0,"",AV39*15)</f>
        <v/>
      </c>
      <c r="AX39" s="231"/>
      <c r="AY39" s="233"/>
      <c r="AZ39" s="5" t="str">
        <f t="shared" si="14"/>
        <v/>
      </c>
      <c r="BA39" s="4" t="str">
        <f t="shared" si="15"/>
        <v/>
      </c>
      <c r="BB39" s="6">
        <f t="shared" si="16"/>
        <v>1</v>
      </c>
      <c r="BC39" s="4">
        <f t="shared" si="17"/>
        <v>15</v>
      </c>
      <c r="BD39" s="6">
        <f t="shared" si="18"/>
        <v>2</v>
      </c>
      <c r="BE39" s="7">
        <f t="shared" si="19"/>
        <v>1</v>
      </c>
    </row>
    <row r="40" spans="1:57" s="236" customFormat="1" ht="15.75" customHeight="1" x14ac:dyDescent="0.25">
      <c r="A40" s="237" t="s">
        <v>422</v>
      </c>
      <c r="B40" s="55" t="s">
        <v>17</v>
      </c>
      <c r="C40" s="267" t="s">
        <v>170</v>
      </c>
      <c r="D40" s="260"/>
      <c r="E40" s="186" t="str">
        <f t="shared" si="22"/>
        <v/>
      </c>
      <c r="F40" s="260"/>
      <c r="G40" s="186" t="str">
        <f t="shared" si="23"/>
        <v/>
      </c>
      <c r="H40" s="260"/>
      <c r="I40" s="261"/>
      <c r="J40" s="260"/>
      <c r="K40" s="4">
        <v>4</v>
      </c>
      <c r="L40" s="231">
        <v>2</v>
      </c>
      <c r="M40" s="4">
        <v>26</v>
      </c>
      <c r="N40" s="231">
        <v>3</v>
      </c>
      <c r="O40" s="235" t="s">
        <v>52</v>
      </c>
      <c r="P40" s="260"/>
      <c r="Q40" s="186" t="str">
        <f t="shared" si="2"/>
        <v/>
      </c>
      <c r="R40" s="260"/>
      <c r="S40" s="186" t="str">
        <f t="shared" si="3"/>
        <v/>
      </c>
      <c r="T40" s="260"/>
      <c r="U40" s="261"/>
      <c r="V40" s="260"/>
      <c r="W40" s="186" t="str">
        <f t="shared" si="4"/>
        <v/>
      </c>
      <c r="X40" s="260"/>
      <c r="Y40" s="186" t="str">
        <f t="shared" si="5"/>
        <v/>
      </c>
      <c r="Z40" s="260"/>
      <c r="AA40" s="261"/>
      <c r="AB40" s="260"/>
      <c r="AC40" s="186" t="str">
        <f t="shared" si="6"/>
        <v/>
      </c>
      <c r="AD40" s="260"/>
      <c r="AE40" s="186" t="str">
        <f t="shared" si="7"/>
        <v/>
      </c>
      <c r="AF40" s="260"/>
      <c r="AG40" s="261"/>
      <c r="AH40" s="260"/>
      <c r="AI40" s="186" t="str">
        <f t="shared" si="8"/>
        <v/>
      </c>
      <c r="AJ40" s="260"/>
      <c r="AK40" s="186" t="str">
        <f t="shared" si="9"/>
        <v/>
      </c>
      <c r="AL40" s="260"/>
      <c r="AM40" s="261"/>
      <c r="AN40" s="231"/>
      <c r="AO40" s="4" t="str">
        <f t="shared" si="10"/>
        <v/>
      </c>
      <c r="AP40" s="231"/>
      <c r="AQ40" s="4" t="str">
        <f t="shared" si="11"/>
        <v/>
      </c>
      <c r="AR40" s="231"/>
      <c r="AS40" s="235"/>
      <c r="AT40" s="231"/>
      <c r="AU40" s="4" t="str">
        <f t="shared" si="24"/>
        <v/>
      </c>
      <c r="AV40" s="231"/>
      <c r="AW40" s="4" t="str">
        <f t="shared" si="27"/>
        <v/>
      </c>
      <c r="AX40" s="231"/>
      <c r="AY40" s="233"/>
      <c r="AZ40" s="5" t="str">
        <f t="shared" si="14"/>
        <v/>
      </c>
      <c r="BA40" s="4" t="str">
        <f t="shared" si="15"/>
        <v/>
      </c>
      <c r="BB40" s="6">
        <f t="shared" si="16"/>
        <v>2</v>
      </c>
      <c r="BC40" s="4">
        <f t="shared" si="17"/>
        <v>30</v>
      </c>
      <c r="BD40" s="6">
        <f t="shared" si="18"/>
        <v>3</v>
      </c>
      <c r="BE40" s="7">
        <f t="shared" si="19"/>
        <v>2</v>
      </c>
    </row>
    <row r="41" spans="1:57" s="236" customFormat="1" ht="15.75" customHeight="1" x14ac:dyDescent="0.25">
      <c r="A41" s="237" t="s">
        <v>423</v>
      </c>
      <c r="B41" s="55" t="s">
        <v>17</v>
      </c>
      <c r="C41" s="267" t="s">
        <v>171</v>
      </c>
      <c r="D41" s="260"/>
      <c r="E41" s="186" t="str">
        <f t="shared" si="22"/>
        <v/>
      </c>
      <c r="F41" s="260"/>
      <c r="G41" s="186" t="str">
        <f t="shared" si="23"/>
        <v/>
      </c>
      <c r="H41" s="260"/>
      <c r="I41" s="261"/>
      <c r="J41" s="260"/>
      <c r="K41" s="186" t="str">
        <f t="shared" ref="K41:K44" si="28">IF(J41*15=0,"",J41*15)</f>
        <v/>
      </c>
      <c r="L41" s="260"/>
      <c r="M41" s="186" t="str">
        <f t="shared" ref="M41:M44" si="29">IF(L41*15=0,"",L41*15)</f>
        <v/>
      </c>
      <c r="N41" s="260"/>
      <c r="O41" s="261"/>
      <c r="P41" s="260"/>
      <c r="Q41" s="186" t="str">
        <f t="shared" si="2"/>
        <v/>
      </c>
      <c r="R41" s="260"/>
      <c r="S41" s="186" t="str">
        <f t="shared" si="3"/>
        <v/>
      </c>
      <c r="T41" s="260"/>
      <c r="U41" s="261"/>
      <c r="V41" s="260"/>
      <c r="W41" s="186" t="str">
        <f t="shared" si="4"/>
        <v/>
      </c>
      <c r="X41" s="231">
        <v>1</v>
      </c>
      <c r="Y41" s="4">
        <f t="shared" si="5"/>
        <v>15</v>
      </c>
      <c r="Z41" s="231">
        <v>3</v>
      </c>
      <c r="AA41" s="235" t="s">
        <v>52</v>
      </c>
      <c r="AB41" s="231"/>
      <c r="AC41" s="4" t="str">
        <f t="shared" si="6"/>
        <v/>
      </c>
      <c r="AD41" s="231"/>
      <c r="AE41" s="4" t="str">
        <f t="shared" si="7"/>
        <v/>
      </c>
      <c r="AF41" s="231"/>
      <c r="AG41" s="235"/>
      <c r="AH41" s="260"/>
      <c r="AI41" s="186" t="str">
        <f t="shared" si="8"/>
        <v/>
      </c>
      <c r="AJ41" s="260"/>
      <c r="AK41" s="186" t="str">
        <f t="shared" si="9"/>
        <v/>
      </c>
      <c r="AL41" s="260"/>
      <c r="AM41" s="261"/>
      <c r="AN41" s="231"/>
      <c r="AO41" s="4" t="str">
        <f t="shared" si="10"/>
        <v/>
      </c>
      <c r="AP41" s="231"/>
      <c r="AQ41" s="4" t="str">
        <f t="shared" si="11"/>
        <v/>
      </c>
      <c r="AR41" s="231"/>
      <c r="AS41" s="235"/>
      <c r="AT41" s="231"/>
      <c r="AU41" s="4" t="str">
        <f t="shared" si="24"/>
        <v/>
      </c>
      <c r="AV41" s="231"/>
      <c r="AW41" s="4" t="str">
        <f t="shared" si="27"/>
        <v/>
      </c>
      <c r="AX41" s="231"/>
      <c r="AY41" s="233"/>
      <c r="AZ41" s="5" t="str">
        <f t="shared" si="14"/>
        <v/>
      </c>
      <c r="BA41" s="4" t="str">
        <f t="shared" si="15"/>
        <v/>
      </c>
      <c r="BB41" s="6">
        <f t="shared" si="16"/>
        <v>1</v>
      </c>
      <c r="BC41" s="4">
        <f t="shared" si="17"/>
        <v>15</v>
      </c>
      <c r="BD41" s="6">
        <f t="shared" si="18"/>
        <v>3</v>
      </c>
      <c r="BE41" s="7">
        <f t="shared" si="19"/>
        <v>1</v>
      </c>
    </row>
    <row r="42" spans="1:57" s="236" customFormat="1" ht="15.75" customHeight="1" x14ac:dyDescent="0.25">
      <c r="A42" s="237" t="s">
        <v>424</v>
      </c>
      <c r="B42" s="55" t="s">
        <v>17</v>
      </c>
      <c r="C42" s="267" t="s">
        <v>425</v>
      </c>
      <c r="D42" s="260"/>
      <c r="E42" s="186" t="str">
        <f t="shared" si="22"/>
        <v/>
      </c>
      <c r="F42" s="260"/>
      <c r="G42" s="186" t="str">
        <f t="shared" si="23"/>
        <v/>
      </c>
      <c r="H42" s="260"/>
      <c r="I42" s="261"/>
      <c r="J42" s="260"/>
      <c r="K42" s="186" t="str">
        <f t="shared" si="28"/>
        <v/>
      </c>
      <c r="L42" s="260"/>
      <c r="M42" s="186" t="str">
        <f t="shared" si="29"/>
        <v/>
      </c>
      <c r="N42" s="260"/>
      <c r="O42" s="261"/>
      <c r="P42" s="260"/>
      <c r="Q42" s="186" t="str">
        <f t="shared" si="2"/>
        <v/>
      </c>
      <c r="R42" s="260"/>
      <c r="S42" s="186" t="str">
        <f t="shared" si="3"/>
        <v/>
      </c>
      <c r="T42" s="260"/>
      <c r="U42" s="261"/>
      <c r="V42" s="260"/>
      <c r="W42" s="186" t="str">
        <f t="shared" si="4"/>
        <v/>
      </c>
      <c r="X42" s="231"/>
      <c r="Y42" s="4" t="str">
        <f t="shared" si="5"/>
        <v/>
      </c>
      <c r="Z42" s="231"/>
      <c r="AA42" s="235"/>
      <c r="AB42" s="231"/>
      <c r="AC42" s="4" t="str">
        <f t="shared" si="6"/>
        <v/>
      </c>
      <c r="AD42" s="231">
        <v>1</v>
      </c>
      <c r="AE42" s="4">
        <f t="shared" si="7"/>
        <v>15</v>
      </c>
      <c r="AF42" s="231">
        <v>3</v>
      </c>
      <c r="AG42" s="235" t="s">
        <v>52</v>
      </c>
      <c r="AH42" s="260"/>
      <c r="AI42" s="186" t="str">
        <f t="shared" si="8"/>
        <v/>
      </c>
      <c r="AJ42" s="260"/>
      <c r="AK42" s="186" t="str">
        <f t="shared" si="9"/>
        <v/>
      </c>
      <c r="AL42" s="260"/>
      <c r="AM42" s="261"/>
      <c r="AN42" s="231"/>
      <c r="AO42" s="4" t="str">
        <f t="shared" si="10"/>
        <v/>
      </c>
      <c r="AP42" s="231"/>
      <c r="AQ42" s="4" t="str">
        <f t="shared" si="11"/>
        <v/>
      </c>
      <c r="AR42" s="231"/>
      <c r="AS42" s="235"/>
      <c r="AT42" s="231"/>
      <c r="AU42" s="4" t="str">
        <f t="shared" si="24"/>
        <v/>
      </c>
      <c r="AV42" s="231"/>
      <c r="AW42" s="4" t="str">
        <f t="shared" si="27"/>
        <v/>
      </c>
      <c r="AX42" s="231"/>
      <c r="AY42" s="233"/>
      <c r="AZ42" s="5" t="str">
        <f t="shared" si="14"/>
        <v/>
      </c>
      <c r="BA42" s="4" t="str">
        <f t="shared" si="15"/>
        <v/>
      </c>
      <c r="BB42" s="6">
        <f t="shared" si="16"/>
        <v>1</v>
      </c>
      <c r="BC42" s="4">
        <f t="shared" si="17"/>
        <v>15</v>
      </c>
      <c r="BD42" s="6">
        <f t="shared" si="18"/>
        <v>3</v>
      </c>
      <c r="BE42" s="7">
        <f t="shared" si="19"/>
        <v>1</v>
      </c>
    </row>
    <row r="43" spans="1:57" s="224" customFormat="1" ht="15.75" customHeight="1" x14ac:dyDescent="0.25">
      <c r="A43" s="237" t="s">
        <v>426</v>
      </c>
      <c r="B43" s="55" t="s">
        <v>17</v>
      </c>
      <c r="C43" s="267" t="s">
        <v>347</v>
      </c>
      <c r="D43" s="231"/>
      <c r="E43" s="4" t="str">
        <f t="shared" si="22"/>
        <v/>
      </c>
      <c r="F43" s="231"/>
      <c r="G43" s="4" t="str">
        <f t="shared" si="23"/>
        <v/>
      </c>
      <c r="H43" s="231"/>
      <c r="I43" s="235"/>
      <c r="J43" s="231"/>
      <c r="K43" s="4" t="str">
        <f t="shared" si="28"/>
        <v/>
      </c>
      <c r="L43" s="231"/>
      <c r="M43" s="4" t="str">
        <f t="shared" si="29"/>
        <v/>
      </c>
      <c r="N43" s="231"/>
      <c r="O43" s="235"/>
      <c r="P43" s="231"/>
      <c r="Q43" s="4" t="str">
        <f t="shared" si="2"/>
        <v/>
      </c>
      <c r="R43" s="231"/>
      <c r="S43" s="4" t="str">
        <f t="shared" si="3"/>
        <v/>
      </c>
      <c r="T43" s="231"/>
      <c r="U43" s="235"/>
      <c r="V43" s="231"/>
      <c r="W43" s="4" t="str">
        <f t="shared" si="4"/>
        <v/>
      </c>
      <c r="X43" s="231"/>
      <c r="Y43" s="4" t="str">
        <f t="shared" si="5"/>
        <v/>
      </c>
      <c r="Z43" s="231"/>
      <c r="AA43" s="235"/>
      <c r="AB43" s="231"/>
      <c r="AC43" s="4" t="str">
        <f t="shared" si="6"/>
        <v/>
      </c>
      <c r="AD43" s="231"/>
      <c r="AE43" s="4" t="str">
        <f t="shared" si="7"/>
        <v/>
      </c>
      <c r="AF43" s="231"/>
      <c r="AG43" s="235"/>
      <c r="AH43" s="231"/>
      <c r="AI43" s="4" t="str">
        <f t="shared" si="8"/>
        <v/>
      </c>
      <c r="AJ43" s="231">
        <v>1</v>
      </c>
      <c r="AK43" s="4">
        <f t="shared" si="9"/>
        <v>15</v>
      </c>
      <c r="AL43" s="231">
        <v>2</v>
      </c>
      <c r="AM43" s="235" t="s">
        <v>52</v>
      </c>
      <c r="AN43" s="231"/>
      <c r="AO43" s="4" t="str">
        <f t="shared" si="10"/>
        <v/>
      </c>
      <c r="AP43" s="231"/>
      <c r="AQ43" s="4" t="str">
        <f t="shared" si="11"/>
        <v/>
      </c>
      <c r="AR43" s="231"/>
      <c r="AS43" s="235"/>
      <c r="AT43" s="231"/>
      <c r="AU43" s="4" t="str">
        <f t="shared" si="24"/>
        <v/>
      </c>
      <c r="AV43" s="231"/>
      <c r="AW43" s="4" t="str">
        <f t="shared" si="27"/>
        <v/>
      </c>
      <c r="AX43" s="231"/>
      <c r="AY43" s="233"/>
      <c r="AZ43" s="5" t="str">
        <f t="shared" si="14"/>
        <v/>
      </c>
      <c r="BA43" s="4" t="str">
        <f t="shared" si="15"/>
        <v/>
      </c>
      <c r="BB43" s="6">
        <f t="shared" si="16"/>
        <v>1</v>
      </c>
      <c r="BC43" s="4">
        <f t="shared" si="17"/>
        <v>15</v>
      </c>
      <c r="BD43" s="6">
        <f t="shared" si="18"/>
        <v>2</v>
      </c>
      <c r="BE43" s="7">
        <f t="shared" si="19"/>
        <v>1</v>
      </c>
    </row>
    <row r="44" spans="1:57" s="224" customFormat="1" ht="15.75" customHeight="1" x14ac:dyDescent="0.25">
      <c r="A44" s="237" t="s">
        <v>427</v>
      </c>
      <c r="B44" s="55" t="s">
        <v>17</v>
      </c>
      <c r="C44" s="267" t="s">
        <v>428</v>
      </c>
      <c r="D44" s="231"/>
      <c r="E44" s="4" t="str">
        <f t="shared" si="22"/>
        <v/>
      </c>
      <c r="F44" s="231"/>
      <c r="G44" s="4" t="str">
        <f t="shared" si="23"/>
        <v/>
      </c>
      <c r="H44" s="231"/>
      <c r="I44" s="235"/>
      <c r="J44" s="231"/>
      <c r="K44" s="4" t="str">
        <f t="shared" si="28"/>
        <v/>
      </c>
      <c r="L44" s="231"/>
      <c r="M44" s="4" t="str">
        <f t="shared" si="29"/>
        <v/>
      </c>
      <c r="N44" s="231"/>
      <c r="O44" s="235"/>
      <c r="P44" s="231"/>
      <c r="Q44" s="4" t="str">
        <f t="shared" si="2"/>
        <v/>
      </c>
      <c r="R44" s="231"/>
      <c r="S44" s="4" t="str">
        <f t="shared" si="3"/>
        <v/>
      </c>
      <c r="T44" s="231"/>
      <c r="U44" s="235"/>
      <c r="V44" s="231"/>
      <c r="W44" s="4" t="str">
        <f t="shared" si="4"/>
        <v/>
      </c>
      <c r="X44" s="231"/>
      <c r="Y44" s="4" t="str">
        <f t="shared" si="5"/>
        <v/>
      </c>
      <c r="Z44" s="231"/>
      <c r="AA44" s="235"/>
      <c r="AB44" s="231"/>
      <c r="AC44" s="4" t="str">
        <f t="shared" si="6"/>
        <v/>
      </c>
      <c r="AD44" s="231"/>
      <c r="AE44" s="4" t="str">
        <f t="shared" si="7"/>
        <v/>
      </c>
      <c r="AF44" s="231"/>
      <c r="AG44" s="235"/>
      <c r="AH44" s="231"/>
      <c r="AI44" s="4" t="str">
        <f t="shared" si="8"/>
        <v/>
      </c>
      <c r="AJ44" s="231"/>
      <c r="AK44" s="4" t="str">
        <f t="shared" si="9"/>
        <v/>
      </c>
      <c r="AL44" s="231"/>
      <c r="AM44" s="235"/>
      <c r="AN44" s="231"/>
      <c r="AO44" s="4" t="str">
        <f t="shared" si="10"/>
        <v/>
      </c>
      <c r="AP44" s="231"/>
      <c r="AQ44" s="4" t="str">
        <f t="shared" si="11"/>
        <v/>
      </c>
      <c r="AR44" s="231"/>
      <c r="AS44" s="235"/>
      <c r="AT44" s="231"/>
      <c r="AU44" s="4" t="str">
        <f t="shared" si="24"/>
        <v/>
      </c>
      <c r="AV44" s="231">
        <v>1</v>
      </c>
      <c r="AW44" s="4">
        <f t="shared" si="27"/>
        <v>15</v>
      </c>
      <c r="AX44" s="231">
        <v>2</v>
      </c>
      <c r="AY44" s="233" t="s">
        <v>52</v>
      </c>
      <c r="AZ44" s="5" t="str">
        <f t="shared" si="14"/>
        <v/>
      </c>
      <c r="BA44" s="4" t="str">
        <f t="shared" si="15"/>
        <v/>
      </c>
      <c r="BB44" s="6">
        <f t="shared" si="16"/>
        <v>1</v>
      </c>
      <c r="BC44" s="4">
        <f t="shared" si="17"/>
        <v>15</v>
      </c>
      <c r="BD44" s="6">
        <f t="shared" si="18"/>
        <v>2</v>
      </c>
      <c r="BE44" s="7">
        <f t="shared" si="19"/>
        <v>1</v>
      </c>
    </row>
    <row r="45" spans="1:57" ht="15.75" customHeight="1" x14ac:dyDescent="0.3">
      <c r="A45" s="226"/>
      <c r="B45" s="55" t="s">
        <v>215</v>
      </c>
      <c r="C45" s="415"/>
      <c r="D45" s="357"/>
      <c r="E45" s="123" t="str">
        <f t="shared" si="22"/>
        <v/>
      </c>
      <c r="F45" s="358"/>
      <c r="G45" s="123" t="str">
        <f t="shared" si="23"/>
        <v/>
      </c>
      <c r="H45" s="359"/>
      <c r="I45" s="360"/>
      <c r="J45" s="357"/>
      <c r="K45" s="123" t="str">
        <f t="shared" si="20"/>
        <v/>
      </c>
      <c r="L45" s="358"/>
      <c r="M45" s="123" t="str">
        <f t="shared" si="21"/>
        <v/>
      </c>
      <c r="N45" s="359"/>
      <c r="O45" s="360"/>
      <c r="P45" s="357"/>
      <c r="Q45" s="123" t="str">
        <f t="shared" si="2"/>
        <v/>
      </c>
      <c r="R45" s="358"/>
      <c r="S45" s="123" t="str">
        <f t="shared" si="3"/>
        <v/>
      </c>
      <c r="T45" s="359"/>
      <c r="U45" s="360"/>
      <c r="V45" s="357"/>
      <c r="W45" s="123" t="str">
        <f t="shared" si="4"/>
        <v/>
      </c>
      <c r="X45" s="358"/>
      <c r="Y45" s="123" t="str">
        <f t="shared" si="5"/>
        <v/>
      </c>
      <c r="Z45" s="359"/>
      <c r="AA45" s="360"/>
      <c r="AB45" s="357"/>
      <c r="AC45" s="123" t="str">
        <f t="shared" si="6"/>
        <v/>
      </c>
      <c r="AD45" s="358"/>
      <c r="AE45" s="123" t="str">
        <f t="shared" si="7"/>
        <v/>
      </c>
      <c r="AF45" s="359"/>
      <c r="AG45" s="360"/>
      <c r="AH45" s="357"/>
      <c r="AI45" s="123" t="str">
        <f t="shared" si="8"/>
        <v/>
      </c>
      <c r="AJ45" s="358"/>
      <c r="AK45" s="123" t="str">
        <f t="shared" si="9"/>
        <v/>
      </c>
      <c r="AL45" s="359"/>
      <c r="AM45" s="360"/>
      <c r="AN45" s="357"/>
      <c r="AO45" s="123" t="str">
        <f t="shared" si="10"/>
        <v/>
      </c>
      <c r="AP45" s="358"/>
      <c r="AQ45" s="123" t="str">
        <f t="shared" si="11"/>
        <v/>
      </c>
      <c r="AR45" s="359"/>
      <c r="AS45" s="360"/>
      <c r="AT45" s="357"/>
      <c r="AU45" s="123" t="str">
        <f t="shared" si="24"/>
        <v/>
      </c>
      <c r="AV45" s="358"/>
      <c r="AW45" s="123" t="str">
        <f t="shared" ref="AW45" si="30">IF(AV45*15=0,"",AV45*15)</f>
        <v/>
      </c>
      <c r="AX45" s="359"/>
      <c r="AY45" s="360"/>
      <c r="AZ45" s="5" t="str">
        <f t="shared" si="14"/>
        <v/>
      </c>
      <c r="BA45" s="4" t="str">
        <f t="shared" si="15"/>
        <v/>
      </c>
      <c r="BB45" s="6" t="str">
        <f t="shared" si="16"/>
        <v/>
      </c>
      <c r="BC45" s="4" t="str">
        <f t="shared" si="17"/>
        <v/>
      </c>
      <c r="BD45" s="6" t="str">
        <f t="shared" si="18"/>
        <v/>
      </c>
      <c r="BE45" s="7" t="str">
        <f t="shared" si="19"/>
        <v/>
      </c>
    </row>
    <row r="46" spans="1:57" s="356" customFormat="1" ht="15.75" customHeight="1" thickBot="1" x14ac:dyDescent="0.35">
      <c r="A46" s="8"/>
      <c r="B46" s="9"/>
      <c r="C46" s="185" t="s">
        <v>341</v>
      </c>
      <c r="D46" s="127">
        <f>SUM(D12:D45)</f>
        <v>5</v>
      </c>
      <c r="E46" s="127">
        <f>SUM(E12:E45)</f>
        <v>74</v>
      </c>
      <c r="F46" s="127">
        <f>SUM(F12:F45)</f>
        <v>2</v>
      </c>
      <c r="G46" s="127">
        <f>SUM(G12:G45)</f>
        <v>30</v>
      </c>
      <c r="H46" s="127">
        <f>SUM(H12:H45)</f>
        <v>6</v>
      </c>
      <c r="I46" s="128" t="s">
        <v>25</v>
      </c>
      <c r="J46" s="127">
        <f>SUM(J12:J45)</f>
        <v>1</v>
      </c>
      <c r="K46" s="127">
        <f>SUM(K12:K45)</f>
        <v>19</v>
      </c>
      <c r="L46" s="127">
        <f>SUM(L12:L45)</f>
        <v>4</v>
      </c>
      <c r="M46" s="127">
        <f>SUM(M12:M45)</f>
        <v>56</v>
      </c>
      <c r="N46" s="127">
        <f>SUM(N12:N45)</f>
        <v>8</v>
      </c>
      <c r="O46" s="128" t="s">
        <v>25</v>
      </c>
      <c r="P46" s="127">
        <f>SUM(P12:P45)</f>
        <v>1</v>
      </c>
      <c r="Q46" s="127">
        <f>SUM(Q12:Q45)</f>
        <v>15</v>
      </c>
      <c r="R46" s="127">
        <f>SUM(R12:R45)</f>
        <v>2</v>
      </c>
      <c r="S46" s="127">
        <f>SUM(S12:S45)</f>
        <v>30</v>
      </c>
      <c r="T46" s="127">
        <f>SUM(T12:T45)</f>
        <v>4</v>
      </c>
      <c r="U46" s="128" t="s">
        <v>25</v>
      </c>
      <c r="V46" s="127">
        <f>SUM(V12:V45)</f>
        <v>1</v>
      </c>
      <c r="W46" s="127">
        <f>SUM(W12:W45)</f>
        <v>15</v>
      </c>
      <c r="X46" s="127">
        <f>SUM(X12:X45)</f>
        <v>3</v>
      </c>
      <c r="Y46" s="127">
        <f>SUM(Y12:Y45)</f>
        <v>45</v>
      </c>
      <c r="Z46" s="127">
        <f>SUM(Z12:Z45)</f>
        <v>5</v>
      </c>
      <c r="AA46" s="128" t="s">
        <v>25</v>
      </c>
      <c r="AB46" s="127">
        <f>SUM(AB12:AB45)</f>
        <v>2</v>
      </c>
      <c r="AC46" s="127">
        <f>SUM(AC12:AC45)</f>
        <v>30</v>
      </c>
      <c r="AD46" s="127">
        <f>SUM(AD12:AD45)</f>
        <v>2</v>
      </c>
      <c r="AE46" s="127">
        <f>SUM(AE12:AE45)</f>
        <v>30</v>
      </c>
      <c r="AF46" s="127">
        <f>SUM(AF12:AF45)</f>
        <v>7</v>
      </c>
      <c r="AG46" s="128" t="s">
        <v>25</v>
      </c>
      <c r="AH46" s="127">
        <f>SUM(AH12:AH45)</f>
        <v>2</v>
      </c>
      <c r="AI46" s="127">
        <f>SUM(AI12:AI45)</f>
        <v>30</v>
      </c>
      <c r="AJ46" s="127">
        <f>SUM(AJ12:AJ45)</f>
        <v>6</v>
      </c>
      <c r="AK46" s="127">
        <f>SUM(AK12:AK45)</f>
        <v>90</v>
      </c>
      <c r="AL46" s="127">
        <f>SUM(AL12:AL45)</f>
        <v>8</v>
      </c>
      <c r="AM46" s="128" t="s">
        <v>25</v>
      </c>
      <c r="AN46" s="127">
        <f>SUM(AN12:AN45)</f>
        <v>2</v>
      </c>
      <c r="AO46" s="127">
        <f>SUM(AO12:AO45)</f>
        <v>30</v>
      </c>
      <c r="AP46" s="127">
        <f>SUM(AP12:AP45)</f>
        <v>8</v>
      </c>
      <c r="AQ46" s="127">
        <f>SUM(AQ12:AQ45)</f>
        <v>120</v>
      </c>
      <c r="AR46" s="127">
        <f>SUM(AR12:AR45)</f>
        <v>9</v>
      </c>
      <c r="AS46" s="128" t="s">
        <v>25</v>
      </c>
      <c r="AT46" s="127">
        <f>SUM(AT12:AT45)</f>
        <v>5</v>
      </c>
      <c r="AU46" s="127">
        <f>SUM(AU12:AU45)</f>
        <v>75</v>
      </c>
      <c r="AV46" s="127">
        <f>SUM(AV12:AV45)</f>
        <v>9</v>
      </c>
      <c r="AW46" s="127">
        <f>SUM(AW12:AW45)</f>
        <v>135</v>
      </c>
      <c r="AX46" s="127">
        <f>SUM(AX12:AX45)</f>
        <v>13</v>
      </c>
      <c r="AY46" s="128" t="s">
        <v>25</v>
      </c>
      <c r="AZ46" s="127">
        <f t="shared" ref="AZ46:BE46" si="31">SUM(AZ12:AZ45)</f>
        <v>19</v>
      </c>
      <c r="BA46" s="127">
        <f t="shared" si="31"/>
        <v>285</v>
      </c>
      <c r="BB46" s="127">
        <f t="shared" si="31"/>
        <v>36</v>
      </c>
      <c r="BC46" s="127">
        <f t="shared" si="31"/>
        <v>540</v>
      </c>
      <c r="BD46" s="127">
        <f t="shared" si="31"/>
        <v>60</v>
      </c>
      <c r="BE46" s="127">
        <f t="shared" si="31"/>
        <v>55</v>
      </c>
    </row>
    <row r="47" spans="1:57" s="356" customFormat="1" ht="15.75" customHeight="1" thickBot="1" x14ac:dyDescent="0.35">
      <c r="A47" s="183"/>
      <c r="B47" s="184"/>
      <c r="C47" s="111" t="s">
        <v>245</v>
      </c>
      <c r="D47" s="112">
        <f>D10+D46</f>
        <v>14</v>
      </c>
      <c r="E47" s="112">
        <f>E10+E46</f>
        <v>210</v>
      </c>
      <c r="F47" s="112">
        <f>F10+F46</f>
        <v>22</v>
      </c>
      <c r="G47" s="112">
        <f>G10+G46</f>
        <v>321</v>
      </c>
      <c r="H47" s="112">
        <f>H10+H46</f>
        <v>28</v>
      </c>
      <c r="I47" s="129" t="s">
        <v>25</v>
      </c>
      <c r="J47" s="112">
        <f>J10+J46</f>
        <v>13</v>
      </c>
      <c r="K47" s="112">
        <f>K10+K46</f>
        <v>203</v>
      </c>
      <c r="L47" s="112">
        <f>L10+L46</f>
        <v>13</v>
      </c>
      <c r="M47" s="112">
        <f>M10+M46</f>
        <v>187</v>
      </c>
      <c r="N47" s="112">
        <f>N10+N46</f>
        <v>29</v>
      </c>
      <c r="O47" s="129" t="s">
        <v>25</v>
      </c>
      <c r="P47" s="112">
        <f>P10+P46</f>
        <v>12</v>
      </c>
      <c r="Q47" s="112">
        <f>Q10+Q46</f>
        <v>179</v>
      </c>
      <c r="R47" s="112">
        <f>R10+R46</f>
        <v>19</v>
      </c>
      <c r="S47" s="112">
        <f>S10+S46</f>
        <v>241</v>
      </c>
      <c r="T47" s="112">
        <f>T10+T46</f>
        <v>27</v>
      </c>
      <c r="U47" s="129" t="s">
        <v>25</v>
      </c>
      <c r="V47" s="112">
        <f>V10+V46</f>
        <v>9</v>
      </c>
      <c r="W47" s="112">
        <f>W10+W46</f>
        <v>139</v>
      </c>
      <c r="X47" s="112">
        <f>X10+X46</f>
        <v>17</v>
      </c>
      <c r="Y47" s="112">
        <f>Y10+Y46</f>
        <v>251</v>
      </c>
      <c r="Z47" s="112">
        <f>Z10+Z46</f>
        <v>28</v>
      </c>
      <c r="AA47" s="129" t="s">
        <v>25</v>
      </c>
      <c r="AB47" s="112">
        <f>AB10+AB46</f>
        <v>9</v>
      </c>
      <c r="AC47" s="112">
        <f>AC10+AC46</f>
        <v>139</v>
      </c>
      <c r="AD47" s="112">
        <f>AD10+AD46</f>
        <v>15</v>
      </c>
      <c r="AE47" s="112">
        <f>AE10+AE46</f>
        <v>221</v>
      </c>
      <c r="AF47" s="112">
        <f>AF10+AF46</f>
        <v>31</v>
      </c>
      <c r="AG47" s="129" t="s">
        <v>25</v>
      </c>
      <c r="AH47" s="112">
        <f>AH10+AH46</f>
        <v>11</v>
      </c>
      <c r="AI47" s="112">
        <f>AI10+AI46</f>
        <v>170</v>
      </c>
      <c r="AJ47" s="112">
        <f>AJ10+AJ46</f>
        <v>21</v>
      </c>
      <c r="AK47" s="112">
        <f>AK10+AK46</f>
        <v>310</v>
      </c>
      <c r="AL47" s="112">
        <f>AL10+AL46</f>
        <v>33</v>
      </c>
      <c r="AM47" s="129" t="s">
        <v>25</v>
      </c>
      <c r="AN47" s="112">
        <f>AN10+AN46</f>
        <v>7</v>
      </c>
      <c r="AO47" s="112">
        <f>AO10+AO46</f>
        <v>105</v>
      </c>
      <c r="AP47" s="112">
        <f>AP10+AP46</f>
        <v>19</v>
      </c>
      <c r="AQ47" s="112">
        <f>AQ10+AQ46</f>
        <v>285</v>
      </c>
      <c r="AR47" s="112">
        <f>AR10+AR46</f>
        <v>31</v>
      </c>
      <c r="AS47" s="129" t="s">
        <v>25</v>
      </c>
      <c r="AT47" s="112">
        <f>AT10+AT46</f>
        <v>8</v>
      </c>
      <c r="AU47" s="112">
        <f>AU10+AU46</f>
        <v>120</v>
      </c>
      <c r="AV47" s="112">
        <f>AV10+AV46</f>
        <v>19</v>
      </c>
      <c r="AW47" s="112">
        <f>AW10+AW46</f>
        <v>285</v>
      </c>
      <c r="AX47" s="112">
        <f>AX10+AX46</f>
        <v>33</v>
      </c>
      <c r="AY47" s="129" t="s">
        <v>25</v>
      </c>
      <c r="AZ47" s="130">
        <f t="shared" ref="AZ47:BE47" si="32">AZ10+AZ46</f>
        <v>82</v>
      </c>
      <c r="BA47" s="130">
        <f t="shared" si="32"/>
        <v>1230</v>
      </c>
      <c r="BB47" s="130">
        <f t="shared" si="32"/>
        <v>147</v>
      </c>
      <c r="BC47" s="130">
        <f t="shared" si="32"/>
        <v>2205</v>
      </c>
      <c r="BD47" s="130">
        <f t="shared" si="32"/>
        <v>240</v>
      </c>
      <c r="BE47" s="130">
        <f t="shared" si="32"/>
        <v>230</v>
      </c>
    </row>
    <row r="48" spans="1:57" ht="15.75" customHeight="1" x14ac:dyDescent="0.3">
      <c r="A48" s="131"/>
      <c r="B48" s="132"/>
      <c r="C48" s="133" t="s">
        <v>24</v>
      </c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59"/>
      <c r="AK48" s="559"/>
      <c r="AL48" s="559"/>
      <c r="AM48" s="559"/>
      <c r="AN48" s="559"/>
      <c r="AO48" s="559"/>
      <c r="AP48" s="559"/>
      <c r="AQ48" s="559"/>
      <c r="AR48" s="559"/>
      <c r="AS48" s="559"/>
      <c r="AT48" s="559"/>
      <c r="AU48" s="559"/>
      <c r="AV48" s="559"/>
      <c r="AW48" s="559"/>
      <c r="AX48" s="559"/>
      <c r="AY48" s="559"/>
      <c r="AZ48" s="559"/>
      <c r="BA48" s="559"/>
      <c r="BB48" s="559"/>
      <c r="BC48" s="559"/>
      <c r="BD48" s="559"/>
      <c r="BE48" s="578"/>
    </row>
    <row r="49" spans="1:57" s="281" customFormat="1" ht="15.75" customHeight="1" x14ac:dyDescent="0.25">
      <c r="A49" s="282" t="s">
        <v>334</v>
      </c>
      <c r="B49" s="55" t="s">
        <v>17</v>
      </c>
      <c r="C49" s="361" t="s">
        <v>335</v>
      </c>
      <c r="D49" s="277"/>
      <c r="E49" s="4" t="str">
        <f t="shared" ref="E49:E55" si="33">IF(D49*15=0,"",D49*15)</f>
        <v/>
      </c>
      <c r="F49" s="278"/>
      <c r="G49" s="4" t="str">
        <f t="shared" ref="G49:G55" si="34">IF(F49*15=0,"",F49*15)</f>
        <v/>
      </c>
      <c r="H49" s="59" t="s">
        <v>25</v>
      </c>
      <c r="I49" s="279"/>
      <c r="J49" s="277"/>
      <c r="K49" s="4" t="str">
        <f t="shared" ref="K49:K55" si="35">IF(J49*15=0,"",J49*15)</f>
        <v/>
      </c>
      <c r="L49" s="278"/>
      <c r="M49" s="4" t="str">
        <f t="shared" ref="M49:M55" si="36">IF(L49*15=0,"",L49*15)</f>
        <v/>
      </c>
      <c r="N49" s="59" t="s">
        <v>25</v>
      </c>
      <c r="O49" s="279"/>
      <c r="P49" s="277"/>
      <c r="Q49" s="4" t="str">
        <f t="shared" ref="Q49:Q55" si="37">IF(P49*15=0,"",P49*15)</f>
        <v/>
      </c>
      <c r="R49" s="278"/>
      <c r="S49" s="4" t="str">
        <f t="shared" ref="S49:S55" si="38">IF(R49*15=0,"",R49*15)</f>
        <v/>
      </c>
      <c r="T49" s="59" t="s">
        <v>25</v>
      </c>
      <c r="U49" s="279"/>
      <c r="V49" s="277"/>
      <c r="W49" s="4" t="str">
        <f t="shared" ref="W49:W55" si="39">IF(V49*15=0,"",V49*15)</f>
        <v/>
      </c>
      <c r="X49" s="278"/>
      <c r="Y49" s="4" t="str">
        <f t="shared" ref="Y49:Y55" si="40">IF(X49*15=0,"",X49*15)</f>
        <v/>
      </c>
      <c r="Z49" s="59" t="s">
        <v>25</v>
      </c>
      <c r="AA49" s="279" t="s">
        <v>378</v>
      </c>
      <c r="AB49" s="277"/>
      <c r="AC49" s="4" t="str">
        <f t="shared" ref="AC49:AC55" si="41">IF(AB49*15=0,"",AB49*15)</f>
        <v/>
      </c>
      <c r="AD49" s="278"/>
      <c r="AE49" s="4" t="str">
        <f t="shared" ref="AE49:AE55" si="42">IF(AD49*15=0,"",AD49*15)</f>
        <v/>
      </c>
      <c r="AF49" s="59" t="s">
        <v>25</v>
      </c>
      <c r="AG49" s="279"/>
      <c r="AH49" s="277"/>
      <c r="AI49" s="4" t="str">
        <f t="shared" ref="AI49:AI55" si="43">IF(AH49*15=0,"",AH49*15)</f>
        <v/>
      </c>
      <c r="AJ49" s="278"/>
      <c r="AK49" s="4" t="str">
        <f t="shared" ref="AK49:AK55" si="44">IF(AJ49*15=0,"",AJ49*15)</f>
        <v/>
      </c>
      <c r="AL49" s="59" t="s">
        <v>25</v>
      </c>
      <c r="AM49" s="279"/>
      <c r="AN49" s="277"/>
      <c r="AO49" s="4" t="str">
        <f t="shared" ref="AO49:AO55" si="45">IF(AN49*15=0,"",AN49*15)</f>
        <v/>
      </c>
      <c r="AP49" s="278"/>
      <c r="AQ49" s="4" t="str">
        <f t="shared" ref="AQ49:AQ55" si="46">IF(AP49*15=0,"",AP49*15)</f>
        <v/>
      </c>
      <c r="AR49" s="59" t="s">
        <v>25</v>
      </c>
      <c r="AS49" s="279"/>
      <c r="AT49" s="277"/>
      <c r="AU49" s="4" t="str">
        <f t="shared" ref="AU49:AU55" si="47">IF(AT49*15=0,"",AT49*15)</f>
        <v/>
      </c>
      <c r="AV49" s="278"/>
      <c r="AW49" s="4" t="str">
        <f t="shared" ref="AW49:AW55" si="48">IF(AV49*15=0,"",AV49*15)</f>
        <v/>
      </c>
      <c r="AX49" s="59" t="s">
        <v>25</v>
      </c>
      <c r="AY49" s="231" t="s">
        <v>221</v>
      </c>
      <c r="AZ49" s="5" t="str">
        <f t="shared" ref="AZ49:AZ53" si="49">IF(D49+J49+P49+V49+AB49+AH49+AN49+AT49=0,"",D49+J49+P49+V49+AB49+AH49+AN49+AT49)</f>
        <v/>
      </c>
      <c r="BA49" s="18" t="str">
        <f t="shared" ref="BA49:BA53" si="50">IF((P49+V49+AB49+AH49+AN49+AT49)*15=0,"",(P49+V49+AB49+AH49+AN49+AT49)*15)</f>
        <v/>
      </c>
      <c r="BB49" s="6" t="str">
        <f t="shared" ref="BB49:BB53" si="51">IF(F49+L49+R49+X49+AD49+AJ49+AP49+AV49=0,"",F49+L49+R49+X49+AD49+AJ49+AP49+AV49)</f>
        <v/>
      </c>
      <c r="BC49" s="4" t="str">
        <f t="shared" ref="BC49:BC50" si="52">IF((L49+F49+R49+X49+AD49+AJ49+AP49+AV49)*15=0,"",(L49+F49+R49+X49+AD49+AJ49+AP49+AV49)*15)</f>
        <v/>
      </c>
      <c r="BD49" s="59" t="s">
        <v>25</v>
      </c>
      <c r="BE49" s="7" t="str">
        <f t="shared" ref="BE49:BE53" si="53">IF(D49+F49+L49+J49+P49+R49+V49+X49+AB49+AD49+AH49+AJ49+AN49+AP49+AT49+AV49=0,"",D49+F49+L49+J49+P49+R49+V49+X49+AB49+AD49+AH49+AJ49+AN49+AP49+AT49+AV49)</f>
        <v/>
      </c>
    </row>
    <row r="50" spans="1:57" s="281" customFormat="1" ht="15.75" customHeight="1" x14ac:dyDescent="0.25">
      <c r="A50" s="282" t="s">
        <v>336</v>
      </c>
      <c r="B50" s="55" t="s">
        <v>17</v>
      </c>
      <c r="C50" s="361" t="s">
        <v>337</v>
      </c>
      <c r="D50" s="277"/>
      <c r="E50" s="4" t="str">
        <f t="shared" si="33"/>
        <v/>
      </c>
      <c r="F50" s="278"/>
      <c r="G50" s="4" t="str">
        <f t="shared" si="34"/>
        <v/>
      </c>
      <c r="H50" s="59" t="s">
        <v>25</v>
      </c>
      <c r="I50" s="279"/>
      <c r="J50" s="277"/>
      <c r="K50" s="4" t="str">
        <f t="shared" si="35"/>
        <v/>
      </c>
      <c r="L50" s="278"/>
      <c r="M50" s="4" t="str">
        <f t="shared" si="36"/>
        <v/>
      </c>
      <c r="N50" s="59" t="s">
        <v>25</v>
      </c>
      <c r="O50" s="279"/>
      <c r="P50" s="277"/>
      <c r="Q50" s="4" t="str">
        <f t="shared" si="37"/>
        <v/>
      </c>
      <c r="R50" s="278"/>
      <c r="S50" s="4" t="str">
        <f t="shared" si="38"/>
        <v/>
      </c>
      <c r="T50" s="59" t="s">
        <v>25</v>
      </c>
      <c r="U50" s="279"/>
      <c r="V50" s="277"/>
      <c r="W50" s="4" t="str">
        <f t="shared" si="39"/>
        <v/>
      </c>
      <c r="X50" s="278"/>
      <c r="Y50" s="4" t="str">
        <f t="shared" si="40"/>
        <v/>
      </c>
      <c r="Z50" s="59" t="s">
        <v>25</v>
      </c>
      <c r="AA50" s="279" t="s">
        <v>378</v>
      </c>
      <c r="AB50" s="277"/>
      <c r="AC50" s="4" t="str">
        <f t="shared" si="41"/>
        <v/>
      </c>
      <c r="AD50" s="278"/>
      <c r="AE50" s="4" t="str">
        <f t="shared" si="42"/>
        <v/>
      </c>
      <c r="AF50" s="59" t="s">
        <v>25</v>
      </c>
      <c r="AG50" s="279"/>
      <c r="AH50" s="277"/>
      <c r="AI50" s="4" t="str">
        <f t="shared" si="43"/>
        <v/>
      </c>
      <c r="AJ50" s="278"/>
      <c r="AK50" s="4" t="str">
        <f t="shared" si="44"/>
        <v/>
      </c>
      <c r="AL50" s="59" t="s">
        <v>25</v>
      </c>
      <c r="AM50" s="279"/>
      <c r="AN50" s="277"/>
      <c r="AO50" s="4" t="str">
        <f t="shared" si="45"/>
        <v/>
      </c>
      <c r="AP50" s="278"/>
      <c r="AQ50" s="4" t="str">
        <f t="shared" si="46"/>
        <v/>
      </c>
      <c r="AR50" s="59" t="s">
        <v>25</v>
      </c>
      <c r="AS50" s="279"/>
      <c r="AT50" s="277"/>
      <c r="AU50" s="4" t="str">
        <f t="shared" si="47"/>
        <v/>
      </c>
      <c r="AV50" s="278"/>
      <c r="AW50" s="4" t="str">
        <f t="shared" si="48"/>
        <v/>
      </c>
      <c r="AX50" s="59" t="s">
        <v>25</v>
      </c>
      <c r="AY50" s="231" t="s">
        <v>221</v>
      </c>
      <c r="AZ50" s="5" t="str">
        <f t="shared" si="49"/>
        <v/>
      </c>
      <c r="BA50" s="18" t="str">
        <f t="shared" si="50"/>
        <v/>
      </c>
      <c r="BB50" s="6" t="str">
        <f t="shared" si="51"/>
        <v/>
      </c>
      <c r="BC50" s="4" t="str">
        <f t="shared" si="52"/>
        <v/>
      </c>
      <c r="BD50" s="59" t="s">
        <v>25</v>
      </c>
      <c r="BE50" s="7" t="str">
        <f t="shared" si="53"/>
        <v/>
      </c>
    </row>
    <row r="51" spans="1:57" s="281" customFormat="1" ht="15.75" customHeight="1" x14ac:dyDescent="0.25">
      <c r="A51" s="226" t="s">
        <v>212</v>
      </c>
      <c r="B51" s="55" t="s">
        <v>17</v>
      </c>
      <c r="C51" s="227" t="s">
        <v>216</v>
      </c>
      <c r="D51" s="277"/>
      <c r="E51" s="4" t="str">
        <f t="shared" si="33"/>
        <v/>
      </c>
      <c r="F51" s="278"/>
      <c r="G51" s="4" t="str">
        <f t="shared" si="34"/>
        <v/>
      </c>
      <c r="H51" s="59" t="s">
        <v>25</v>
      </c>
      <c r="I51" s="279"/>
      <c r="J51" s="277"/>
      <c r="K51" s="4" t="str">
        <f t="shared" si="35"/>
        <v/>
      </c>
      <c r="L51" s="278"/>
      <c r="M51" s="4" t="str">
        <f t="shared" si="36"/>
        <v/>
      </c>
      <c r="N51" s="59" t="s">
        <v>25</v>
      </c>
      <c r="O51" s="279"/>
      <c r="P51" s="277"/>
      <c r="Q51" s="4" t="str">
        <f t="shared" si="37"/>
        <v/>
      </c>
      <c r="R51" s="278"/>
      <c r="S51" s="4" t="str">
        <f t="shared" si="38"/>
        <v/>
      </c>
      <c r="T51" s="59" t="s">
        <v>25</v>
      </c>
      <c r="U51" s="279"/>
      <c r="V51" s="277"/>
      <c r="W51" s="4" t="str">
        <f t="shared" si="39"/>
        <v/>
      </c>
      <c r="X51" s="278"/>
      <c r="Y51" s="4" t="str">
        <f t="shared" si="40"/>
        <v/>
      </c>
      <c r="Z51" s="59" t="s">
        <v>25</v>
      </c>
      <c r="AA51" s="279"/>
      <c r="AB51" s="277"/>
      <c r="AC51" s="4" t="str">
        <f t="shared" si="41"/>
        <v/>
      </c>
      <c r="AD51" s="278"/>
      <c r="AE51" s="4" t="str">
        <f t="shared" si="42"/>
        <v/>
      </c>
      <c r="AF51" s="59" t="s">
        <v>25</v>
      </c>
      <c r="AG51" s="279"/>
      <c r="AH51" s="277"/>
      <c r="AI51" s="4" t="str">
        <f t="shared" si="43"/>
        <v/>
      </c>
      <c r="AJ51" s="278"/>
      <c r="AK51" s="4" t="str">
        <f t="shared" si="44"/>
        <v/>
      </c>
      <c r="AL51" s="59" t="s">
        <v>25</v>
      </c>
      <c r="AM51" s="279"/>
      <c r="AN51" s="277"/>
      <c r="AO51" s="4" t="str">
        <f t="shared" si="45"/>
        <v/>
      </c>
      <c r="AP51" s="278"/>
      <c r="AQ51" s="4" t="str">
        <f t="shared" si="46"/>
        <v/>
      </c>
      <c r="AR51" s="59" t="s">
        <v>25</v>
      </c>
      <c r="AS51" s="279"/>
      <c r="AT51" s="277"/>
      <c r="AU51" s="4" t="str">
        <f t="shared" si="47"/>
        <v/>
      </c>
      <c r="AV51" s="278"/>
      <c r="AW51" s="4" t="str">
        <f t="shared" si="48"/>
        <v/>
      </c>
      <c r="AX51" s="59" t="s">
        <v>25</v>
      </c>
      <c r="AY51" s="231" t="s">
        <v>221</v>
      </c>
      <c r="AZ51" s="5" t="str">
        <f t="shared" si="49"/>
        <v/>
      </c>
      <c r="BA51" s="18" t="str">
        <f t="shared" si="50"/>
        <v/>
      </c>
      <c r="BB51" s="6" t="str">
        <f t="shared" si="51"/>
        <v/>
      </c>
      <c r="BC51" s="18" t="str">
        <f>IF((R51+X51+AD51+AJ51+AP51+AV51)*15=0,"",(R51+X51+AD51+AJ51+AP51+AV51)*15)</f>
        <v/>
      </c>
      <c r="BD51" s="59" t="s">
        <v>25</v>
      </c>
      <c r="BE51" s="7" t="str">
        <f t="shared" si="53"/>
        <v/>
      </c>
    </row>
    <row r="52" spans="1:57" s="281" customFormat="1" ht="15.75" customHeight="1" x14ac:dyDescent="0.25">
      <c r="A52" s="237" t="s">
        <v>213</v>
      </c>
      <c r="B52" s="55" t="s">
        <v>17</v>
      </c>
      <c r="C52" s="263" t="s">
        <v>217</v>
      </c>
      <c r="D52" s="277"/>
      <c r="E52" s="4" t="str">
        <f t="shared" si="33"/>
        <v/>
      </c>
      <c r="F52" s="278"/>
      <c r="G52" s="4" t="str">
        <f t="shared" si="34"/>
        <v/>
      </c>
      <c r="H52" s="59" t="s">
        <v>25</v>
      </c>
      <c r="I52" s="279"/>
      <c r="J52" s="277"/>
      <c r="K52" s="4" t="str">
        <f t="shared" si="35"/>
        <v/>
      </c>
      <c r="L52" s="278"/>
      <c r="M52" s="4" t="str">
        <f t="shared" si="36"/>
        <v/>
      </c>
      <c r="N52" s="59" t="s">
        <v>25</v>
      </c>
      <c r="O52" s="279"/>
      <c r="P52" s="277"/>
      <c r="Q52" s="4" t="str">
        <f t="shared" si="37"/>
        <v/>
      </c>
      <c r="R52" s="278"/>
      <c r="S52" s="4" t="str">
        <f t="shared" si="38"/>
        <v/>
      </c>
      <c r="T52" s="59" t="s">
        <v>25</v>
      </c>
      <c r="U52" s="279"/>
      <c r="V52" s="277"/>
      <c r="W52" s="4" t="str">
        <f t="shared" si="39"/>
        <v/>
      </c>
      <c r="X52" s="278"/>
      <c r="Y52" s="4" t="str">
        <f t="shared" si="40"/>
        <v/>
      </c>
      <c r="Z52" s="59" t="s">
        <v>25</v>
      </c>
      <c r="AA52" s="279"/>
      <c r="AB52" s="277"/>
      <c r="AC52" s="4" t="str">
        <f t="shared" si="41"/>
        <v/>
      </c>
      <c r="AD52" s="278"/>
      <c r="AE52" s="4" t="str">
        <f t="shared" si="42"/>
        <v/>
      </c>
      <c r="AF52" s="59" t="s">
        <v>25</v>
      </c>
      <c r="AG52" s="279"/>
      <c r="AH52" s="277"/>
      <c r="AI52" s="4" t="str">
        <f t="shared" si="43"/>
        <v/>
      </c>
      <c r="AJ52" s="278"/>
      <c r="AK52" s="4" t="str">
        <f t="shared" si="44"/>
        <v/>
      </c>
      <c r="AL52" s="59" t="s">
        <v>25</v>
      </c>
      <c r="AM52" s="279"/>
      <c r="AN52" s="277"/>
      <c r="AO52" s="4" t="str">
        <f t="shared" si="45"/>
        <v/>
      </c>
      <c r="AP52" s="278"/>
      <c r="AQ52" s="4" t="str">
        <f t="shared" si="46"/>
        <v/>
      </c>
      <c r="AR52" s="59" t="s">
        <v>25</v>
      </c>
      <c r="AS52" s="279"/>
      <c r="AT52" s="277"/>
      <c r="AU52" s="4" t="str">
        <f t="shared" si="47"/>
        <v/>
      </c>
      <c r="AV52" s="278"/>
      <c r="AW52" s="4" t="str">
        <f t="shared" si="48"/>
        <v/>
      </c>
      <c r="AX52" s="59" t="s">
        <v>25</v>
      </c>
      <c r="AY52" s="231" t="s">
        <v>221</v>
      </c>
      <c r="AZ52" s="5" t="str">
        <f t="shared" si="49"/>
        <v/>
      </c>
      <c r="BA52" s="18" t="str">
        <f t="shared" si="50"/>
        <v/>
      </c>
      <c r="BB52" s="6" t="str">
        <f t="shared" si="51"/>
        <v/>
      </c>
      <c r="BC52" s="4" t="str">
        <f>IF((L52+F52+R52+X52+AD52+AJ52+AP52+AV52)*15=0,"",(L52+F52+R52+X52+AD52+AJ52+AP52+AV52)*15)</f>
        <v/>
      </c>
      <c r="BD52" s="59" t="s">
        <v>25</v>
      </c>
      <c r="BE52" s="7" t="str">
        <f t="shared" si="53"/>
        <v/>
      </c>
    </row>
    <row r="53" spans="1:57" s="281" customFormat="1" ht="15.75" customHeight="1" thickBot="1" x14ac:dyDescent="0.3">
      <c r="A53" s="282" t="s">
        <v>338</v>
      </c>
      <c r="B53" s="55" t="s">
        <v>17</v>
      </c>
      <c r="C53" s="283" t="s">
        <v>339</v>
      </c>
      <c r="D53" s="277"/>
      <c r="E53" s="4" t="str">
        <f t="shared" si="33"/>
        <v/>
      </c>
      <c r="F53" s="278"/>
      <c r="G53" s="4" t="str">
        <f t="shared" si="34"/>
        <v/>
      </c>
      <c r="H53" s="59" t="s">
        <v>25</v>
      </c>
      <c r="I53" s="279"/>
      <c r="J53" s="277"/>
      <c r="K53" s="4" t="str">
        <f t="shared" si="35"/>
        <v/>
      </c>
      <c r="L53" s="278"/>
      <c r="M53" s="4" t="str">
        <f t="shared" si="36"/>
        <v/>
      </c>
      <c r="N53" s="59" t="s">
        <v>25</v>
      </c>
      <c r="O53" s="279"/>
      <c r="P53" s="277"/>
      <c r="Q53" s="4" t="str">
        <f t="shared" si="37"/>
        <v/>
      </c>
      <c r="R53" s="278"/>
      <c r="S53" s="4" t="str">
        <f t="shared" si="38"/>
        <v/>
      </c>
      <c r="T53" s="59" t="s">
        <v>25</v>
      </c>
      <c r="U53" s="279"/>
      <c r="V53" s="277"/>
      <c r="W53" s="4" t="str">
        <f t="shared" si="39"/>
        <v/>
      </c>
      <c r="X53" s="278"/>
      <c r="Y53" s="4" t="str">
        <f t="shared" si="40"/>
        <v/>
      </c>
      <c r="Z53" s="59" t="s">
        <v>25</v>
      </c>
      <c r="AA53" s="279"/>
      <c r="AB53" s="277"/>
      <c r="AC53" s="4" t="str">
        <f t="shared" si="41"/>
        <v/>
      </c>
      <c r="AD53" s="278"/>
      <c r="AE53" s="4" t="str">
        <f t="shared" si="42"/>
        <v/>
      </c>
      <c r="AF53" s="59" t="s">
        <v>25</v>
      </c>
      <c r="AG53" s="279"/>
      <c r="AH53" s="277"/>
      <c r="AI53" s="4" t="str">
        <f t="shared" si="43"/>
        <v/>
      </c>
      <c r="AJ53" s="278"/>
      <c r="AK53" s="4" t="str">
        <f t="shared" si="44"/>
        <v/>
      </c>
      <c r="AL53" s="59" t="s">
        <v>25</v>
      </c>
      <c r="AM53" s="279"/>
      <c r="AN53" s="277"/>
      <c r="AO53" s="4" t="str">
        <f t="shared" si="45"/>
        <v/>
      </c>
      <c r="AP53" s="278"/>
      <c r="AQ53" s="4" t="str">
        <f t="shared" si="46"/>
        <v/>
      </c>
      <c r="AR53" s="59" t="s">
        <v>25</v>
      </c>
      <c r="AS53" s="279"/>
      <c r="AT53" s="277"/>
      <c r="AU53" s="4" t="str">
        <f t="shared" si="47"/>
        <v/>
      </c>
      <c r="AV53" s="278"/>
      <c r="AW53" s="4" t="str">
        <f t="shared" si="48"/>
        <v/>
      </c>
      <c r="AX53" s="59" t="s">
        <v>25</v>
      </c>
      <c r="AY53" s="231" t="s">
        <v>221</v>
      </c>
      <c r="AZ53" s="5" t="str">
        <f t="shared" si="49"/>
        <v/>
      </c>
      <c r="BA53" s="18" t="str">
        <f t="shared" si="50"/>
        <v/>
      </c>
      <c r="BB53" s="6" t="str">
        <f t="shared" si="51"/>
        <v/>
      </c>
      <c r="BC53" s="4" t="str">
        <f>IF((L53+F53+R53+X53+AD53+AJ53+AP53+AV53)*15=0,"",(L53+F53+R53+X53+AD53+AJ53+AP53+AV53)*15)</f>
        <v/>
      </c>
      <c r="BD53" s="59" t="s">
        <v>25</v>
      </c>
      <c r="BE53" s="7" t="str">
        <f t="shared" si="53"/>
        <v/>
      </c>
    </row>
    <row r="54" spans="1:57" ht="15.75" customHeight="1" thickBot="1" x14ac:dyDescent="0.35">
      <c r="A54" s="134"/>
      <c r="B54" s="135"/>
      <c r="C54" s="136" t="s">
        <v>26</v>
      </c>
      <c r="D54" s="137">
        <f>SUM(D49:D53)</f>
        <v>0</v>
      </c>
      <c r="E54" s="138" t="str">
        <f t="shared" si="33"/>
        <v/>
      </c>
      <c r="F54" s="139">
        <f>SUM(F49:F53)</f>
        <v>0</v>
      </c>
      <c r="G54" s="138" t="str">
        <f t="shared" si="34"/>
        <v/>
      </c>
      <c r="H54" s="140" t="s">
        <v>25</v>
      </c>
      <c r="I54" s="141" t="s">
        <v>25</v>
      </c>
      <c r="J54" s="142">
        <f>SUM(J49:J53)</f>
        <v>0</v>
      </c>
      <c r="K54" s="138" t="str">
        <f t="shared" si="35"/>
        <v/>
      </c>
      <c r="L54" s="139">
        <f>SUM(L49:L53)</f>
        <v>0</v>
      </c>
      <c r="M54" s="138" t="str">
        <f t="shared" si="36"/>
        <v/>
      </c>
      <c r="N54" s="140" t="s">
        <v>25</v>
      </c>
      <c r="O54" s="141" t="s">
        <v>25</v>
      </c>
      <c r="P54" s="137">
        <f>SUM(P49:P53)</f>
        <v>0</v>
      </c>
      <c r="Q54" s="138" t="str">
        <f t="shared" si="37"/>
        <v/>
      </c>
      <c r="R54" s="139">
        <f>SUM(R49:R53)</f>
        <v>0</v>
      </c>
      <c r="S54" s="138" t="str">
        <f t="shared" si="38"/>
        <v/>
      </c>
      <c r="T54" s="143"/>
      <c r="U54" s="141"/>
      <c r="V54" s="142">
        <f>SUM(V49:V53)</f>
        <v>0</v>
      </c>
      <c r="W54" s="138" t="str">
        <f t="shared" si="39"/>
        <v/>
      </c>
      <c r="X54" s="139">
        <f>SUM(X49:X53)</f>
        <v>0</v>
      </c>
      <c r="Y54" s="138" t="str">
        <f t="shared" si="40"/>
        <v/>
      </c>
      <c r="Z54" s="140" t="s">
        <v>25</v>
      </c>
      <c r="AA54" s="141" t="s">
        <v>25</v>
      </c>
      <c r="AB54" s="137">
        <f>SUM(AB49:AB53)</f>
        <v>0</v>
      </c>
      <c r="AC54" s="138" t="str">
        <f t="shared" si="41"/>
        <v/>
      </c>
      <c r="AD54" s="139">
        <f>SUM(AD49:AD53)</f>
        <v>0</v>
      </c>
      <c r="AE54" s="138" t="str">
        <f t="shared" si="42"/>
        <v/>
      </c>
      <c r="AF54" s="140" t="s">
        <v>25</v>
      </c>
      <c r="AG54" s="141" t="s">
        <v>25</v>
      </c>
      <c r="AH54" s="142">
        <f>SUM(AH49:AH53)</f>
        <v>0</v>
      </c>
      <c r="AI54" s="138" t="str">
        <f t="shared" si="43"/>
        <v/>
      </c>
      <c r="AJ54" s="139">
        <f>SUM(AJ49:AJ53)</f>
        <v>0</v>
      </c>
      <c r="AK54" s="138" t="str">
        <f t="shared" si="44"/>
        <v/>
      </c>
      <c r="AL54" s="140" t="s">
        <v>25</v>
      </c>
      <c r="AM54" s="141" t="s">
        <v>25</v>
      </c>
      <c r="AN54" s="137">
        <f>SUM(AN49:AN53)</f>
        <v>0</v>
      </c>
      <c r="AO54" s="138" t="str">
        <f t="shared" si="45"/>
        <v/>
      </c>
      <c r="AP54" s="139">
        <f>SUM(AP49:AP53)</f>
        <v>0</v>
      </c>
      <c r="AQ54" s="138" t="str">
        <f t="shared" si="46"/>
        <v/>
      </c>
      <c r="AR54" s="143"/>
      <c r="AS54" s="141"/>
      <c r="AT54" s="142">
        <f>SUM(AT49:AT53)</f>
        <v>0</v>
      </c>
      <c r="AU54" s="138" t="str">
        <f t="shared" si="47"/>
        <v/>
      </c>
      <c r="AV54" s="139">
        <f>SUM(AV49:AV53)</f>
        <v>0</v>
      </c>
      <c r="AW54" s="138" t="str">
        <f t="shared" si="48"/>
        <v/>
      </c>
      <c r="AX54" s="140" t="s">
        <v>25</v>
      </c>
      <c r="AY54" s="141" t="s">
        <v>25</v>
      </c>
      <c r="AZ54" s="144" t="str">
        <f>IF(D54+J54+P54+V54=0,"",D54+J54+P54+V54)</f>
        <v/>
      </c>
      <c r="BA54" s="145" t="str">
        <f>IF((D54+J54+P54+V54)*15=0,"",(D54+J54+P54+V54)*15)</f>
        <v/>
      </c>
      <c r="BB54" s="146" t="str">
        <f>IF(F54+L54+R54+X54=0,"",F54+L54+R54+X54)</f>
        <v/>
      </c>
      <c r="BC54" s="145" t="str">
        <f>IF((F54+L54+R54+X54)*15=0,"",(F54+L54+R54+X54)*15)</f>
        <v/>
      </c>
      <c r="BD54" s="140" t="s">
        <v>25</v>
      </c>
      <c r="BE54" s="147" t="s">
        <v>244</v>
      </c>
    </row>
    <row r="55" spans="1:57" ht="15.75" customHeight="1" thickBot="1" x14ac:dyDescent="0.35">
      <c r="A55" s="148"/>
      <c r="B55" s="149"/>
      <c r="C55" s="150" t="s">
        <v>246</v>
      </c>
      <c r="D55" s="151">
        <f>D47+D54</f>
        <v>14</v>
      </c>
      <c r="E55" s="152">
        <f t="shared" si="33"/>
        <v>210</v>
      </c>
      <c r="F55" s="153">
        <f>F47+F54</f>
        <v>22</v>
      </c>
      <c r="G55" s="152">
        <f t="shared" si="34"/>
        <v>330</v>
      </c>
      <c r="H55" s="154" t="s">
        <v>25</v>
      </c>
      <c r="I55" s="155" t="s">
        <v>25</v>
      </c>
      <c r="J55" s="156">
        <f>J47+J54</f>
        <v>13</v>
      </c>
      <c r="K55" s="152">
        <f t="shared" si="35"/>
        <v>195</v>
      </c>
      <c r="L55" s="153">
        <f>L47+L54</f>
        <v>13</v>
      </c>
      <c r="M55" s="152">
        <f t="shared" si="36"/>
        <v>195</v>
      </c>
      <c r="N55" s="154" t="s">
        <v>25</v>
      </c>
      <c r="O55" s="155" t="s">
        <v>25</v>
      </c>
      <c r="P55" s="151">
        <f>P47+P54</f>
        <v>12</v>
      </c>
      <c r="Q55" s="152">
        <f t="shared" si="37"/>
        <v>180</v>
      </c>
      <c r="R55" s="153">
        <f>R47+R54</f>
        <v>19</v>
      </c>
      <c r="S55" s="152">
        <f t="shared" si="38"/>
        <v>285</v>
      </c>
      <c r="T55" s="157"/>
      <c r="U55" s="155"/>
      <c r="V55" s="156">
        <f>V47+V54</f>
        <v>9</v>
      </c>
      <c r="W55" s="152">
        <f t="shared" si="39"/>
        <v>135</v>
      </c>
      <c r="X55" s="153">
        <f>X47+X54</f>
        <v>17</v>
      </c>
      <c r="Y55" s="152">
        <f t="shared" si="40"/>
        <v>255</v>
      </c>
      <c r="Z55" s="154" t="s">
        <v>25</v>
      </c>
      <c r="AA55" s="155" t="s">
        <v>25</v>
      </c>
      <c r="AB55" s="151">
        <f>AB47+AB54</f>
        <v>9</v>
      </c>
      <c r="AC55" s="152">
        <f t="shared" si="41"/>
        <v>135</v>
      </c>
      <c r="AD55" s="153">
        <f>AD47+AD54</f>
        <v>15</v>
      </c>
      <c r="AE55" s="152">
        <f t="shared" si="42"/>
        <v>225</v>
      </c>
      <c r="AF55" s="154" t="s">
        <v>25</v>
      </c>
      <c r="AG55" s="155" t="s">
        <v>25</v>
      </c>
      <c r="AH55" s="156">
        <f>AH47+AH54</f>
        <v>11</v>
      </c>
      <c r="AI55" s="152">
        <f t="shared" si="43"/>
        <v>165</v>
      </c>
      <c r="AJ55" s="153">
        <f>AJ47+AJ54</f>
        <v>21</v>
      </c>
      <c r="AK55" s="152">
        <f t="shared" si="44"/>
        <v>315</v>
      </c>
      <c r="AL55" s="154" t="s">
        <v>25</v>
      </c>
      <c r="AM55" s="155" t="s">
        <v>25</v>
      </c>
      <c r="AN55" s="151">
        <f>AN47+AN54</f>
        <v>7</v>
      </c>
      <c r="AO55" s="152">
        <f t="shared" si="45"/>
        <v>105</v>
      </c>
      <c r="AP55" s="153">
        <f>AP47+AP54</f>
        <v>19</v>
      </c>
      <c r="AQ55" s="152">
        <f t="shared" si="46"/>
        <v>285</v>
      </c>
      <c r="AR55" s="157"/>
      <c r="AS55" s="155"/>
      <c r="AT55" s="156">
        <f>AT47+AT54</f>
        <v>8</v>
      </c>
      <c r="AU55" s="152">
        <f t="shared" si="47"/>
        <v>120</v>
      </c>
      <c r="AV55" s="153">
        <f>AV47+AV54</f>
        <v>19</v>
      </c>
      <c r="AW55" s="152">
        <f t="shared" si="48"/>
        <v>285</v>
      </c>
      <c r="AX55" s="154" t="s">
        <v>25</v>
      </c>
      <c r="AY55" s="155" t="s">
        <v>25</v>
      </c>
      <c r="AZ55" s="158">
        <f>IF(D55+J55+P55+V55+AB55+AN55+AT55+AH55=0,"",D55+J55+P55+V55+AB55+AN55+AT55+AH55)</f>
        <v>83</v>
      </c>
      <c r="BA55" s="158">
        <f>IF(E55+K55+Q55+W55+AC55+AO55+AU55+AI55=0,"",E55+K55+Q55+W55+AC55+AO55+AU55+AI55)</f>
        <v>1245</v>
      </c>
      <c r="BB55" s="158">
        <f>IF(F55+L55+R55+X55+AD55+AP55+AV55+AJ55=0,"",F55+L55+R55+X55+AD55+AP55+AV55+AJ55)</f>
        <v>145</v>
      </c>
      <c r="BC55" s="158">
        <f>IF(G55+M55+S55+Y55+AE55+AQ55+AW55+AK55=0,"",G55+M55+S55+Y55+AE55+AQ55+AW55+AK55)</f>
        <v>2175</v>
      </c>
      <c r="BD55" s="154" t="s">
        <v>25</v>
      </c>
      <c r="BE55" s="159" t="s">
        <v>244</v>
      </c>
    </row>
    <row r="56" spans="1:57" ht="15.75" customHeight="1" thickTop="1" thickBot="1" x14ac:dyDescent="0.35">
      <c r="A56" s="160"/>
      <c r="B56" s="161"/>
      <c r="C56" s="162" t="s">
        <v>27</v>
      </c>
      <c r="D56" s="564"/>
      <c r="E56" s="579"/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64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79"/>
      <c r="AO56" s="579"/>
      <c r="AP56" s="579"/>
      <c r="AQ56" s="579"/>
      <c r="AR56" s="579"/>
      <c r="AS56" s="579"/>
      <c r="AT56" s="579"/>
      <c r="AU56" s="579"/>
      <c r="AV56" s="579"/>
      <c r="AW56" s="579"/>
      <c r="AX56" s="579"/>
      <c r="AY56" s="579"/>
      <c r="AZ56" s="559"/>
      <c r="BA56" s="580"/>
      <c r="BB56" s="580"/>
      <c r="BC56" s="580"/>
      <c r="BD56" s="580"/>
      <c r="BE56" s="581"/>
    </row>
    <row r="57" spans="1:57" s="377" customFormat="1" ht="15.75" customHeight="1" x14ac:dyDescent="0.3">
      <c r="A57" s="370"/>
      <c r="B57" s="101"/>
      <c r="C57" s="371"/>
      <c r="D57" s="372"/>
      <c r="E57" s="163" t="str">
        <f>IF(D57*15=0,"",D57*15)</f>
        <v/>
      </c>
      <c r="F57" s="373"/>
      <c r="G57" s="163" t="str">
        <f>IF(F57*15=0,"",F57*15)</f>
        <v/>
      </c>
      <c r="H57" s="373"/>
      <c r="I57" s="374"/>
      <c r="J57" s="375"/>
      <c r="K57" s="163" t="str">
        <f>IF(J57*15=0,"",J57*15)</f>
        <v/>
      </c>
      <c r="L57" s="373"/>
      <c r="M57" s="163" t="str">
        <f>IF(L57*15=0,"",L57*15)</f>
        <v/>
      </c>
      <c r="N57" s="373"/>
      <c r="O57" s="376"/>
      <c r="P57" s="372"/>
      <c r="Q57" s="163" t="str">
        <f>IF(P57*15=0,"",P57*15)</f>
        <v/>
      </c>
      <c r="R57" s="373"/>
      <c r="S57" s="163" t="str">
        <f>IF(R57*15=0,"",R57*15)</f>
        <v/>
      </c>
      <c r="T57" s="373"/>
      <c r="U57" s="374"/>
      <c r="V57" s="375"/>
      <c r="W57" s="163" t="str">
        <f>IF(V57*15=0,"",V57*15)</f>
        <v/>
      </c>
      <c r="X57" s="373"/>
      <c r="Y57" s="163" t="str">
        <f>IF(X57*15=0,"",X57*15)</f>
        <v/>
      </c>
      <c r="Z57" s="373"/>
      <c r="AA57" s="376"/>
      <c r="AB57" s="372"/>
      <c r="AC57" s="163" t="str">
        <f>IF(AB57*15=0,"",AB57*15)</f>
        <v/>
      </c>
      <c r="AD57" s="373"/>
      <c r="AE57" s="163" t="str">
        <f>IF(AD57*15=0,"",AD57*15)</f>
        <v/>
      </c>
      <c r="AF57" s="373"/>
      <c r="AG57" s="374"/>
      <c r="AH57" s="375"/>
      <c r="AI57" s="163" t="str">
        <f>IF(AH57*15=0,"",AH57*15)</f>
        <v/>
      </c>
      <c r="AJ57" s="373"/>
      <c r="AK57" s="163" t="str">
        <f>IF(AJ57*15=0,"",AJ57*15)</f>
        <v/>
      </c>
      <c r="AL57" s="373"/>
      <c r="AM57" s="376"/>
      <c r="AN57" s="372"/>
      <c r="AO57" s="163" t="str">
        <f>IF(AN57*15=0,"",AN57*15)</f>
        <v/>
      </c>
      <c r="AP57" s="373"/>
      <c r="AQ57" s="163" t="str">
        <f>IF(AP57*15=0,"",AP57*15)</f>
        <v/>
      </c>
      <c r="AR57" s="373"/>
      <c r="AS57" s="374"/>
      <c r="AT57" s="375"/>
      <c r="AU57" s="163" t="str">
        <f>IF(AT57*15=0,"",AT57*15)</f>
        <v/>
      </c>
      <c r="AV57" s="373"/>
      <c r="AW57" s="163" t="str">
        <f>IF(AV57*15=0,"",AV57*15)</f>
        <v/>
      </c>
      <c r="AX57" s="373"/>
      <c r="AY57" s="376"/>
      <c r="AZ57" s="124" t="str">
        <f>IF(D57+J57+P57+V57=0,"",D57+J57+P57+V57)</f>
        <v/>
      </c>
      <c r="BA57" s="123" t="str">
        <f>IF((D57+J57+P57+V57)*15=0,"",(D57+J57+P57+V57)*15)</f>
        <v/>
      </c>
      <c r="BB57" s="125" t="str">
        <f>IF(F57+L57+R57+X57=0,"",F57+L57+R57+X57)</f>
        <v/>
      </c>
      <c r="BC57" s="123" t="str">
        <f>IF((F57+L57+R57+X57)*15=0,"",(F57+L57+R57+X57)*15)</f>
        <v/>
      </c>
      <c r="BD57" s="125" t="str">
        <f>IF(H57+N57+T57+Z57=0,"",H57+N57+T57+Z57)</f>
        <v/>
      </c>
      <c r="BE57" s="126" t="s">
        <v>244</v>
      </c>
    </row>
    <row r="58" spans="1:57" s="377" customFormat="1" ht="9.9499999999999993" customHeight="1" x14ac:dyDescent="0.2">
      <c r="A58" s="566"/>
      <c r="B58" s="582"/>
      <c r="C58" s="582"/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64"/>
      <c r="BA58" s="165"/>
      <c r="BB58" s="165"/>
      <c r="BC58" s="165"/>
      <c r="BD58" s="165"/>
      <c r="BE58" s="166"/>
    </row>
    <row r="59" spans="1:57" s="377" customFormat="1" ht="15.75" customHeight="1" x14ac:dyDescent="0.25">
      <c r="A59" s="385" t="s">
        <v>445</v>
      </c>
      <c r="B59" s="63" t="s">
        <v>17</v>
      </c>
      <c r="C59" s="201" t="s">
        <v>31</v>
      </c>
      <c r="D59" s="379"/>
      <c r="E59" s="325"/>
      <c r="F59" s="325"/>
      <c r="G59" s="325"/>
      <c r="H59" s="380"/>
      <c r="I59" s="381"/>
      <c r="J59" s="382"/>
      <c r="K59" s="325"/>
      <c r="L59" s="325"/>
      <c r="M59" s="325">
        <v>160</v>
      </c>
      <c r="N59" s="380">
        <v>0</v>
      </c>
      <c r="O59" s="381" t="s">
        <v>51</v>
      </c>
      <c r="P59" s="327"/>
      <c r="Q59" s="325"/>
      <c r="R59" s="325"/>
      <c r="S59" s="325"/>
      <c r="T59" s="380"/>
      <c r="U59" s="381"/>
      <c r="V59" s="382"/>
      <c r="W59" s="325"/>
      <c r="X59" s="325"/>
      <c r="Y59" s="325"/>
      <c r="Z59" s="380"/>
      <c r="AA59" s="381"/>
      <c r="AB59" s="382"/>
      <c r="AC59" s="325"/>
      <c r="AD59" s="325"/>
      <c r="AE59" s="325"/>
      <c r="AF59" s="380"/>
      <c r="AG59" s="381"/>
      <c r="AH59" s="382"/>
      <c r="AI59" s="325"/>
      <c r="AJ59" s="325"/>
      <c r="AK59" s="343"/>
      <c r="AL59" s="344"/>
      <c r="AM59" s="383"/>
      <c r="AN59" s="382"/>
      <c r="AO59" s="325"/>
      <c r="AP59" s="325"/>
      <c r="AQ59" s="325"/>
      <c r="AR59" s="380"/>
      <c r="AS59" s="381"/>
      <c r="AT59" s="382"/>
      <c r="AU59" s="325"/>
      <c r="AV59" s="325"/>
      <c r="AW59" s="278"/>
      <c r="AX59" s="244"/>
      <c r="AY59" s="384"/>
      <c r="AZ59" s="167"/>
      <c r="BA59" s="168"/>
      <c r="BB59" s="168"/>
      <c r="BC59" s="168"/>
      <c r="BD59" s="168"/>
      <c r="BE59" s="169"/>
    </row>
    <row r="60" spans="1:57" s="377" customFormat="1" ht="15.75" customHeight="1" x14ac:dyDescent="0.25">
      <c r="A60" s="385" t="s">
        <v>446</v>
      </c>
      <c r="B60" s="63" t="s">
        <v>17</v>
      </c>
      <c r="C60" s="201" t="s">
        <v>32</v>
      </c>
      <c r="D60" s="386"/>
      <c r="E60" s="325"/>
      <c r="F60" s="325"/>
      <c r="G60" s="325"/>
      <c r="H60" s="380"/>
      <c r="I60" s="258"/>
      <c r="J60" s="382"/>
      <c r="K60" s="325"/>
      <c r="L60" s="325"/>
      <c r="M60" s="325"/>
      <c r="N60" s="380"/>
      <c r="O60" s="258"/>
      <c r="P60" s="327"/>
      <c r="Q60" s="325"/>
      <c r="R60" s="325"/>
      <c r="S60" s="325"/>
      <c r="T60" s="380"/>
      <c r="U60" s="258"/>
      <c r="V60" s="382"/>
      <c r="W60" s="325"/>
      <c r="X60" s="325"/>
      <c r="Y60" s="325">
        <v>160</v>
      </c>
      <c r="Z60" s="380">
        <v>0</v>
      </c>
      <c r="AA60" s="258" t="s">
        <v>51</v>
      </c>
      <c r="AB60" s="382"/>
      <c r="AC60" s="325"/>
      <c r="AD60" s="325"/>
      <c r="AE60" s="325"/>
      <c r="AF60" s="380"/>
      <c r="AG60" s="258"/>
      <c r="AH60" s="382"/>
      <c r="AI60" s="325"/>
      <c r="AJ60" s="325"/>
      <c r="AK60" s="343"/>
      <c r="AL60" s="344"/>
      <c r="AM60" s="387"/>
      <c r="AN60" s="382"/>
      <c r="AO60" s="325"/>
      <c r="AP60" s="325"/>
      <c r="AQ60" s="325"/>
      <c r="AR60" s="380"/>
      <c r="AS60" s="258"/>
      <c r="AT60" s="382"/>
      <c r="AU60" s="325"/>
      <c r="AV60" s="325"/>
      <c r="AW60" s="278"/>
      <c r="AX60" s="244"/>
      <c r="AY60" s="384"/>
      <c r="AZ60" s="167"/>
      <c r="BA60" s="168"/>
      <c r="BB60" s="168"/>
      <c r="BC60" s="168"/>
      <c r="BD60" s="168"/>
      <c r="BE60" s="169"/>
    </row>
    <row r="61" spans="1:57" s="377" customFormat="1" ht="15.75" customHeight="1" x14ac:dyDescent="0.25">
      <c r="A61" s="385" t="s">
        <v>516</v>
      </c>
      <c r="B61" s="63" t="s">
        <v>17</v>
      </c>
      <c r="C61" s="201" t="s">
        <v>131</v>
      </c>
      <c r="D61" s="386"/>
      <c r="E61" s="325"/>
      <c r="F61" s="325"/>
      <c r="G61" s="325"/>
      <c r="H61" s="380"/>
      <c r="I61" s="258"/>
      <c r="J61" s="382"/>
      <c r="K61" s="325"/>
      <c r="L61" s="325"/>
      <c r="M61" s="325"/>
      <c r="N61" s="380"/>
      <c r="O61" s="258"/>
      <c r="P61" s="327"/>
      <c r="Q61" s="325"/>
      <c r="R61" s="325"/>
      <c r="S61" s="325"/>
      <c r="T61" s="380"/>
      <c r="U61" s="258"/>
      <c r="V61" s="382"/>
      <c r="W61" s="325"/>
      <c r="X61" s="325"/>
      <c r="Y61" s="325"/>
      <c r="Z61" s="380"/>
      <c r="AA61" s="258"/>
      <c r="AB61" s="382"/>
      <c r="AC61" s="325"/>
      <c r="AD61" s="325"/>
      <c r="AE61" s="325"/>
      <c r="AF61" s="380"/>
      <c r="AG61" s="258"/>
      <c r="AH61" s="382"/>
      <c r="AI61" s="325"/>
      <c r="AJ61" s="325"/>
      <c r="AK61" s="343">
        <v>160</v>
      </c>
      <c r="AL61" s="344">
        <v>0</v>
      </c>
      <c r="AM61" s="387" t="s">
        <v>51</v>
      </c>
      <c r="AN61" s="382"/>
      <c r="AO61" s="325"/>
      <c r="AP61" s="325"/>
      <c r="AQ61" s="325"/>
      <c r="AR61" s="380"/>
      <c r="AS61" s="258"/>
      <c r="AT61" s="382"/>
      <c r="AU61" s="325"/>
      <c r="AV61" s="325"/>
      <c r="AW61" s="278"/>
      <c r="AX61" s="244"/>
      <c r="AY61" s="384"/>
      <c r="AZ61" s="167"/>
      <c r="BA61" s="168"/>
      <c r="BB61" s="168"/>
      <c r="BC61" s="168"/>
      <c r="BD61" s="168"/>
      <c r="BE61" s="169"/>
    </row>
    <row r="62" spans="1:57" s="377" customFormat="1" ht="15.75" customHeight="1" thickBot="1" x14ac:dyDescent="0.3">
      <c r="A62" s="388" t="s">
        <v>517</v>
      </c>
      <c r="B62" s="64" t="s">
        <v>17</v>
      </c>
      <c r="C62" s="202" t="s">
        <v>238</v>
      </c>
      <c r="D62" s="389"/>
      <c r="E62" s="390"/>
      <c r="F62" s="390"/>
      <c r="G62" s="390"/>
      <c r="H62" s="391"/>
      <c r="I62" s="392"/>
      <c r="J62" s="393"/>
      <c r="K62" s="390"/>
      <c r="L62" s="390"/>
      <c r="M62" s="390"/>
      <c r="N62" s="391"/>
      <c r="O62" s="392"/>
      <c r="P62" s="394"/>
      <c r="Q62" s="390"/>
      <c r="R62" s="390"/>
      <c r="S62" s="390"/>
      <c r="T62" s="391"/>
      <c r="U62" s="392"/>
      <c r="V62" s="393"/>
      <c r="W62" s="390"/>
      <c r="X62" s="390"/>
      <c r="Y62" s="390"/>
      <c r="Z62" s="391"/>
      <c r="AA62" s="392"/>
      <c r="AB62" s="393"/>
      <c r="AC62" s="390"/>
      <c r="AD62" s="390"/>
      <c r="AE62" s="390"/>
      <c r="AF62" s="391"/>
      <c r="AG62" s="392"/>
      <c r="AH62" s="393"/>
      <c r="AI62" s="390"/>
      <c r="AJ62" s="390"/>
      <c r="AK62" s="390"/>
      <c r="AL62" s="391"/>
      <c r="AM62" s="395"/>
      <c r="AN62" s="393"/>
      <c r="AO62" s="390"/>
      <c r="AP62" s="390"/>
      <c r="AQ62" s="390"/>
      <c r="AR62" s="391"/>
      <c r="AS62" s="392"/>
      <c r="AT62" s="393"/>
      <c r="AU62" s="390"/>
      <c r="AV62" s="390"/>
      <c r="AW62" s="396">
        <v>80</v>
      </c>
      <c r="AX62" s="397">
        <v>0</v>
      </c>
      <c r="AY62" s="398" t="s">
        <v>51</v>
      </c>
      <c r="AZ62" s="167"/>
      <c r="BA62" s="168"/>
      <c r="BB62" s="168"/>
      <c r="BC62" s="168"/>
      <c r="BD62" s="168"/>
      <c r="BE62" s="169"/>
    </row>
    <row r="63" spans="1:57" s="377" customFormat="1" ht="9.9499999999999993" customHeight="1" thickTop="1" x14ac:dyDescent="0.2">
      <c r="A63" s="571"/>
      <c r="B63" s="582"/>
      <c r="C63" s="582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9"/>
      <c r="AX63" s="199"/>
      <c r="AY63" s="199"/>
      <c r="AZ63" s="164"/>
      <c r="BA63" s="165"/>
      <c r="BB63" s="165"/>
      <c r="BC63" s="165"/>
      <c r="BD63" s="165"/>
      <c r="BE63" s="166"/>
    </row>
    <row r="64" spans="1:57" s="377" customFormat="1" ht="15.75" customHeight="1" x14ac:dyDescent="0.2">
      <c r="A64" s="552" t="s">
        <v>33</v>
      </c>
      <c r="B64" s="553"/>
      <c r="C64" s="553"/>
      <c r="D64" s="553"/>
      <c r="E64" s="553"/>
      <c r="F64" s="553"/>
      <c r="G64" s="553"/>
      <c r="H64" s="553"/>
      <c r="I64" s="553"/>
      <c r="J64" s="553"/>
      <c r="K64" s="553"/>
      <c r="L64" s="553"/>
      <c r="M64" s="553"/>
      <c r="N64" s="553"/>
      <c r="O64" s="553"/>
      <c r="P64" s="553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164"/>
      <c r="BA64" s="165"/>
      <c r="BB64" s="165"/>
      <c r="BC64" s="165"/>
      <c r="BD64" s="165"/>
      <c r="BE64" s="166"/>
    </row>
    <row r="65" spans="1:57" s="377" customFormat="1" ht="15.75" customHeight="1" x14ac:dyDescent="0.3">
      <c r="A65" s="170"/>
      <c r="B65" s="101"/>
      <c r="C65" s="171" t="s">
        <v>34</v>
      </c>
      <c r="D65" s="172"/>
      <c r="E65" s="173"/>
      <c r="F65" s="173"/>
      <c r="G65" s="173"/>
      <c r="H65" s="125"/>
      <c r="I65" s="174">
        <f>COUNTIF(I12:I53,"A")</f>
        <v>0</v>
      </c>
      <c r="J65" s="172"/>
      <c r="K65" s="173"/>
      <c r="L65" s="173"/>
      <c r="M65" s="173"/>
      <c r="N65" s="125"/>
      <c r="O65" s="174">
        <f>COUNTIF(O12:O53,"A")</f>
        <v>0</v>
      </c>
      <c r="P65" s="172"/>
      <c r="Q65" s="173"/>
      <c r="R65" s="173"/>
      <c r="S65" s="173"/>
      <c r="T65" s="125"/>
      <c r="U65" s="174">
        <f>COUNTIF(U12:U53,"A")</f>
        <v>0</v>
      </c>
      <c r="V65" s="172"/>
      <c r="W65" s="173"/>
      <c r="X65" s="173"/>
      <c r="Y65" s="173"/>
      <c r="Z65" s="125"/>
      <c r="AA65" s="174">
        <f>COUNTIF(AA12:AA53,"A")</f>
        <v>0</v>
      </c>
      <c r="AB65" s="172"/>
      <c r="AC65" s="173"/>
      <c r="AD65" s="173"/>
      <c r="AE65" s="173"/>
      <c r="AF65" s="125"/>
      <c r="AG65" s="174">
        <f>COUNTIF(AG12:AG53,"A")</f>
        <v>0</v>
      </c>
      <c r="AH65" s="172"/>
      <c r="AI65" s="173"/>
      <c r="AJ65" s="173"/>
      <c r="AK65" s="173"/>
      <c r="AL65" s="125"/>
      <c r="AM65" s="174">
        <f>COUNTIF(AM12:AM53,"A")</f>
        <v>0</v>
      </c>
      <c r="AN65" s="172"/>
      <c r="AO65" s="173"/>
      <c r="AP65" s="173"/>
      <c r="AQ65" s="173"/>
      <c r="AR65" s="125"/>
      <c r="AS65" s="174">
        <f>COUNTIF(AS12:AS53,"A")</f>
        <v>0</v>
      </c>
      <c r="AT65" s="172"/>
      <c r="AU65" s="173"/>
      <c r="AV65" s="173"/>
      <c r="AW65" s="173"/>
      <c r="AX65" s="125"/>
      <c r="AY65" s="174">
        <f>COUNTIF(AY12:AY53,"A")</f>
        <v>0</v>
      </c>
      <c r="AZ65" s="175"/>
      <c r="BA65" s="173"/>
      <c r="BB65" s="173"/>
      <c r="BC65" s="173"/>
      <c r="BD65" s="125"/>
      <c r="BE65" s="176">
        <f t="shared" ref="BE65:BE76" si="54">SUM(D65:AY65)</f>
        <v>0</v>
      </c>
    </row>
    <row r="66" spans="1:57" s="377" customFormat="1" ht="15.75" customHeight="1" x14ac:dyDescent="0.3">
      <c r="A66" s="170"/>
      <c r="B66" s="101"/>
      <c r="C66" s="171" t="s">
        <v>35</v>
      </c>
      <c r="D66" s="172"/>
      <c r="E66" s="173"/>
      <c r="F66" s="173"/>
      <c r="G66" s="173"/>
      <c r="H66" s="125"/>
      <c r="I66" s="174">
        <f>COUNTIF(I12:I53,"B")</f>
        <v>0</v>
      </c>
      <c r="J66" s="172"/>
      <c r="K66" s="173"/>
      <c r="L66" s="173"/>
      <c r="M66" s="173"/>
      <c r="N66" s="125"/>
      <c r="O66" s="174">
        <f>COUNTIF(O12:O53,"B")</f>
        <v>0</v>
      </c>
      <c r="P66" s="172"/>
      <c r="Q66" s="173"/>
      <c r="R66" s="173"/>
      <c r="S66" s="173"/>
      <c r="T66" s="125"/>
      <c r="U66" s="174">
        <f>COUNTIF(U12:U53,"B")</f>
        <v>0</v>
      </c>
      <c r="V66" s="172"/>
      <c r="W66" s="173"/>
      <c r="X66" s="173"/>
      <c r="Y66" s="173"/>
      <c r="Z66" s="125"/>
      <c r="AA66" s="174">
        <f>COUNTIF(AA12:AA53,"B")</f>
        <v>0</v>
      </c>
      <c r="AB66" s="172"/>
      <c r="AC66" s="173"/>
      <c r="AD66" s="173"/>
      <c r="AE66" s="173"/>
      <c r="AF66" s="125"/>
      <c r="AG66" s="174">
        <f>COUNTIF(AG12:AG53,"B")</f>
        <v>0</v>
      </c>
      <c r="AH66" s="172"/>
      <c r="AI66" s="173"/>
      <c r="AJ66" s="173"/>
      <c r="AK66" s="173"/>
      <c r="AL66" s="125"/>
      <c r="AM66" s="174">
        <f>COUNTIF(AM12:AM53,"B")</f>
        <v>1</v>
      </c>
      <c r="AN66" s="172"/>
      <c r="AO66" s="173"/>
      <c r="AP66" s="173"/>
      <c r="AQ66" s="173"/>
      <c r="AR66" s="125"/>
      <c r="AS66" s="174">
        <f>COUNTIF(AS12:AS53,"B")</f>
        <v>1</v>
      </c>
      <c r="AT66" s="172"/>
      <c r="AU66" s="173"/>
      <c r="AV66" s="173"/>
      <c r="AW66" s="173"/>
      <c r="AX66" s="125"/>
      <c r="AY66" s="174">
        <f>COUNTIF(AY12:AY53,"B")</f>
        <v>1</v>
      </c>
      <c r="AZ66" s="175"/>
      <c r="BA66" s="173"/>
      <c r="BB66" s="173"/>
      <c r="BC66" s="173"/>
      <c r="BD66" s="125"/>
      <c r="BE66" s="176">
        <f t="shared" si="54"/>
        <v>3</v>
      </c>
    </row>
    <row r="67" spans="1:57" s="377" customFormat="1" ht="15.75" customHeight="1" x14ac:dyDescent="0.3">
      <c r="A67" s="170"/>
      <c r="B67" s="101"/>
      <c r="C67" s="171" t="s">
        <v>36</v>
      </c>
      <c r="D67" s="172"/>
      <c r="E67" s="173"/>
      <c r="F67" s="173"/>
      <c r="G67" s="173"/>
      <c r="H67" s="125"/>
      <c r="I67" s="174">
        <f>COUNTIF(I12:I53,"F")</f>
        <v>2</v>
      </c>
      <c r="J67" s="172"/>
      <c r="K67" s="173"/>
      <c r="L67" s="173"/>
      <c r="M67" s="173"/>
      <c r="N67" s="125"/>
      <c r="O67" s="174">
        <f>COUNTIF(O12:O53,"F")</f>
        <v>1</v>
      </c>
      <c r="P67" s="172"/>
      <c r="Q67" s="173"/>
      <c r="R67" s="173"/>
      <c r="S67" s="173"/>
      <c r="T67" s="125"/>
      <c r="U67" s="174">
        <f>COUNTIF(U12:U53,"F")</f>
        <v>0</v>
      </c>
      <c r="V67" s="172"/>
      <c r="W67" s="173"/>
      <c r="X67" s="173"/>
      <c r="Y67" s="173"/>
      <c r="Z67" s="125"/>
      <c r="AA67" s="174">
        <f>COUNTIF(AA12:AA53,"F")</f>
        <v>0</v>
      </c>
      <c r="AB67" s="172"/>
      <c r="AC67" s="173"/>
      <c r="AD67" s="173"/>
      <c r="AE67" s="173"/>
      <c r="AF67" s="125"/>
      <c r="AG67" s="174">
        <f>COUNTIF(AG12:AG53,"F")</f>
        <v>1</v>
      </c>
      <c r="AH67" s="172"/>
      <c r="AI67" s="173"/>
      <c r="AJ67" s="173"/>
      <c r="AK67" s="173"/>
      <c r="AL67" s="125"/>
      <c r="AM67" s="174">
        <f>COUNTIF(AM12:AM53,"F")</f>
        <v>1</v>
      </c>
      <c r="AN67" s="172"/>
      <c r="AO67" s="173"/>
      <c r="AP67" s="173"/>
      <c r="AQ67" s="173"/>
      <c r="AR67" s="125"/>
      <c r="AS67" s="174">
        <f>COUNTIF(AS12:AS53,"F")</f>
        <v>0</v>
      </c>
      <c r="AT67" s="172"/>
      <c r="AU67" s="173"/>
      <c r="AV67" s="173"/>
      <c r="AW67" s="173"/>
      <c r="AX67" s="125"/>
      <c r="AY67" s="174">
        <f>COUNTIF(AY12:AY53,"F")</f>
        <v>1</v>
      </c>
      <c r="AZ67" s="175"/>
      <c r="BA67" s="173"/>
      <c r="BB67" s="173"/>
      <c r="BC67" s="173"/>
      <c r="BD67" s="125"/>
      <c r="BE67" s="176">
        <f t="shared" si="54"/>
        <v>6</v>
      </c>
    </row>
    <row r="68" spans="1:57" s="377" customFormat="1" ht="15.75" customHeight="1" x14ac:dyDescent="0.3">
      <c r="A68" s="170"/>
      <c r="B68" s="101"/>
      <c r="C68" s="171" t="s">
        <v>37</v>
      </c>
      <c r="D68" s="172"/>
      <c r="E68" s="173"/>
      <c r="F68" s="173"/>
      <c r="G68" s="173"/>
      <c r="H68" s="125"/>
      <c r="I68" s="174">
        <f>COUNTIF(I12:I53,"F(Z)")</f>
        <v>0</v>
      </c>
      <c r="J68" s="172"/>
      <c r="K68" s="173"/>
      <c r="L68" s="173"/>
      <c r="M68" s="173"/>
      <c r="N68" s="125"/>
      <c r="O68" s="174">
        <f>COUNTIF(O12:O53,"F(Z)")</f>
        <v>0</v>
      </c>
      <c r="P68" s="172"/>
      <c r="Q68" s="173"/>
      <c r="R68" s="173"/>
      <c r="S68" s="173"/>
      <c r="T68" s="125"/>
      <c r="U68" s="174">
        <f>COUNTIF(U12:U53,"F(Z)")</f>
        <v>0</v>
      </c>
      <c r="V68" s="172"/>
      <c r="W68" s="173"/>
      <c r="X68" s="173"/>
      <c r="Y68" s="173"/>
      <c r="Z68" s="125"/>
      <c r="AA68" s="174">
        <f>COUNTIF(AA12:AA53,"F(Z)")</f>
        <v>0</v>
      </c>
      <c r="AB68" s="172"/>
      <c r="AC68" s="173"/>
      <c r="AD68" s="173"/>
      <c r="AE68" s="173"/>
      <c r="AF68" s="125"/>
      <c r="AG68" s="174">
        <f>COUNTIF(AG12:AG53,"F(Z)")</f>
        <v>1</v>
      </c>
      <c r="AH68" s="172"/>
      <c r="AI68" s="173"/>
      <c r="AJ68" s="173"/>
      <c r="AK68" s="173"/>
      <c r="AL68" s="125"/>
      <c r="AM68" s="174">
        <f>COUNTIF(AM12:AM53,"F(Z)")</f>
        <v>1</v>
      </c>
      <c r="AN68" s="172"/>
      <c r="AO68" s="173"/>
      <c r="AP68" s="173"/>
      <c r="AQ68" s="173"/>
      <c r="AR68" s="125"/>
      <c r="AS68" s="174">
        <f>COUNTIF(AS12:AS53,"F(Z)")</f>
        <v>0</v>
      </c>
      <c r="AT68" s="172"/>
      <c r="AU68" s="173"/>
      <c r="AV68" s="173"/>
      <c r="AW68" s="173"/>
      <c r="AX68" s="125"/>
      <c r="AY68" s="174">
        <f>COUNTIF(AY12:AY53,"F(Z)")</f>
        <v>0</v>
      </c>
      <c r="AZ68" s="175"/>
      <c r="BA68" s="173"/>
      <c r="BB68" s="173"/>
      <c r="BC68" s="173"/>
      <c r="BD68" s="125"/>
      <c r="BE68" s="176">
        <f t="shared" si="54"/>
        <v>2</v>
      </c>
    </row>
    <row r="69" spans="1:57" s="377" customFormat="1" ht="15.75" customHeight="1" x14ac:dyDescent="0.3">
      <c r="A69" s="170"/>
      <c r="B69" s="101"/>
      <c r="C69" s="171" t="s">
        <v>38</v>
      </c>
      <c r="D69" s="172"/>
      <c r="E69" s="173"/>
      <c r="F69" s="173"/>
      <c r="G69" s="173"/>
      <c r="H69" s="125"/>
      <c r="I69" s="174">
        <f>COUNTIF(I12:I53,"G")</f>
        <v>0</v>
      </c>
      <c r="J69" s="172"/>
      <c r="K69" s="173"/>
      <c r="L69" s="173"/>
      <c r="M69" s="173"/>
      <c r="N69" s="125"/>
      <c r="O69" s="174">
        <f>COUNTIF(O12:O53,"G")</f>
        <v>1</v>
      </c>
      <c r="P69" s="172"/>
      <c r="Q69" s="173"/>
      <c r="R69" s="173"/>
      <c r="S69" s="173"/>
      <c r="T69" s="125"/>
      <c r="U69" s="174">
        <f>COUNTIF(U12:U53,"G")</f>
        <v>1</v>
      </c>
      <c r="V69" s="172"/>
      <c r="W69" s="173"/>
      <c r="X69" s="173"/>
      <c r="Y69" s="173"/>
      <c r="Z69" s="125"/>
      <c r="AA69" s="174">
        <f>COUNTIF(AA12:AA53,"G")</f>
        <v>1</v>
      </c>
      <c r="AB69" s="172"/>
      <c r="AC69" s="173"/>
      <c r="AD69" s="173"/>
      <c r="AE69" s="173"/>
      <c r="AF69" s="125"/>
      <c r="AG69" s="174">
        <f>COUNTIF(AG12:AG53,"G")</f>
        <v>1</v>
      </c>
      <c r="AH69" s="172"/>
      <c r="AI69" s="173"/>
      <c r="AJ69" s="173"/>
      <c r="AK69" s="173"/>
      <c r="AL69" s="125"/>
      <c r="AM69" s="174">
        <f>COUNTIF(AM12:AM53,"G")</f>
        <v>1</v>
      </c>
      <c r="AN69" s="172"/>
      <c r="AO69" s="173"/>
      <c r="AP69" s="173"/>
      <c r="AQ69" s="173"/>
      <c r="AR69" s="125"/>
      <c r="AS69" s="174">
        <f>COUNTIF(AS12:AS53,"G")</f>
        <v>0</v>
      </c>
      <c r="AT69" s="172"/>
      <c r="AU69" s="173"/>
      <c r="AV69" s="173"/>
      <c r="AW69" s="173"/>
      <c r="AX69" s="125"/>
      <c r="AY69" s="174">
        <f>COUNTIF(AY12:AY53,"G")</f>
        <v>2</v>
      </c>
      <c r="AZ69" s="175"/>
      <c r="BA69" s="173"/>
      <c r="BB69" s="173"/>
      <c r="BC69" s="173"/>
      <c r="BD69" s="125"/>
      <c r="BE69" s="176">
        <f t="shared" si="54"/>
        <v>7</v>
      </c>
    </row>
    <row r="70" spans="1:57" s="377" customFormat="1" ht="15.75" customHeight="1" x14ac:dyDescent="0.25">
      <c r="A70" s="170"/>
      <c r="B70" s="177"/>
      <c r="C70" s="171" t="s">
        <v>39</v>
      </c>
      <c r="D70" s="178"/>
      <c r="E70" s="165"/>
      <c r="F70" s="165"/>
      <c r="G70" s="165"/>
      <c r="H70" s="179"/>
      <c r="I70" s="174">
        <f>COUNTIF(I12:I53,"G(Z)")</f>
        <v>0</v>
      </c>
      <c r="J70" s="178"/>
      <c r="K70" s="165"/>
      <c r="L70" s="165"/>
      <c r="M70" s="165"/>
      <c r="N70" s="179"/>
      <c r="O70" s="174">
        <f>COUNTIF(O12:O53,"G(Z)")</f>
        <v>0</v>
      </c>
      <c r="P70" s="178"/>
      <c r="Q70" s="165"/>
      <c r="R70" s="165"/>
      <c r="S70" s="165"/>
      <c r="T70" s="179"/>
      <c r="U70" s="174">
        <f>COUNTIF(U12:U53,"G(Z)")</f>
        <v>0</v>
      </c>
      <c r="V70" s="178"/>
      <c r="W70" s="165"/>
      <c r="X70" s="165"/>
      <c r="Y70" s="165"/>
      <c r="Z70" s="179"/>
      <c r="AA70" s="174">
        <f>COUNTIF(AA12:AA53,"G(Z)")</f>
        <v>0</v>
      </c>
      <c r="AB70" s="178"/>
      <c r="AC70" s="165"/>
      <c r="AD70" s="165"/>
      <c r="AE70" s="165"/>
      <c r="AF70" s="179"/>
      <c r="AG70" s="174">
        <f>COUNTIF(AG12:AG53,"G(Z)")</f>
        <v>0</v>
      </c>
      <c r="AH70" s="178"/>
      <c r="AI70" s="165"/>
      <c r="AJ70" s="165"/>
      <c r="AK70" s="165"/>
      <c r="AL70" s="179"/>
      <c r="AM70" s="174">
        <f>COUNTIF(AM12:AM53,"G(Z)")</f>
        <v>0</v>
      </c>
      <c r="AN70" s="178"/>
      <c r="AO70" s="165"/>
      <c r="AP70" s="165"/>
      <c r="AQ70" s="165"/>
      <c r="AR70" s="179"/>
      <c r="AS70" s="174">
        <f>COUNTIF(AS12:AS53,"G(Z)")</f>
        <v>0</v>
      </c>
      <c r="AT70" s="178"/>
      <c r="AU70" s="165"/>
      <c r="AV70" s="165"/>
      <c r="AW70" s="165"/>
      <c r="AX70" s="179"/>
      <c r="AY70" s="174">
        <f>COUNTIF(AY12:AY53,"G(Z)")</f>
        <v>0</v>
      </c>
      <c r="AZ70" s="164"/>
      <c r="BA70" s="165"/>
      <c r="BB70" s="165"/>
      <c r="BC70" s="165"/>
      <c r="BD70" s="179"/>
      <c r="BE70" s="176">
        <f t="shared" si="54"/>
        <v>0</v>
      </c>
    </row>
    <row r="71" spans="1:57" s="377" customFormat="1" ht="15.75" customHeight="1" x14ac:dyDescent="0.3">
      <c r="A71" s="170"/>
      <c r="B71" s="101"/>
      <c r="C71" s="33" t="s">
        <v>219</v>
      </c>
      <c r="D71" s="34"/>
      <c r="E71" s="35"/>
      <c r="F71" s="35"/>
      <c r="G71" s="35"/>
      <c r="H71" s="6"/>
      <c r="I71" s="174">
        <f>COUNTIF(I14:I55,"K")</f>
        <v>0</v>
      </c>
      <c r="J71" s="34"/>
      <c r="K71" s="35"/>
      <c r="L71" s="35"/>
      <c r="M71" s="35"/>
      <c r="N71" s="6"/>
      <c r="O71" s="174">
        <f>COUNTIF(O14:O55,"K")</f>
        <v>1</v>
      </c>
      <c r="P71" s="34"/>
      <c r="Q71" s="35"/>
      <c r="R71" s="35"/>
      <c r="S71" s="35"/>
      <c r="T71" s="6"/>
      <c r="U71" s="174">
        <f>COUNTIF(U14:U55,"K")</f>
        <v>2</v>
      </c>
      <c r="V71" s="34"/>
      <c r="W71" s="35"/>
      <c r="X71" s="35"/>
      <c r="Y71" s="35"/>
      <c r="Z71" s="6"/>
      <c r="AA71" s="174">
        <f>COUNTIF(AA14:AA55,"K")</f>
        <v>0</v>
      </c>
      <c r="AB71" s="34"/>
      <c r="AC71" s="35"/>
      <c r="AD71" s="35"/>
      <c r="AE71" s="35"/>
      <c r="AF71" s="6"/>
      <c r="AG71" s="174">
        <f>COUNTIF(AG14:AG55,"K")</f>
        <v>0</v>
      </c>
      <c r="AH71" s="34"/>
      <c r="AI71" s="35"/>
      <c r="AJ71" s="35"/>
      <c r="AK71" s="35"/>
      <c r="AL71" s="6"/>
      <c r="AM71" s="174">
        <f>COUNTIF(AM14:AM55,"K")</f>
        <v>0</v>
      </c>
      <c r="AN71" s="34"/>
      <c r="AO71" s="35"/>
      <c r="AP71" s="35"/>
      <c r="AQ71" s="35"/>
      <c r="AR71" s="6"/>
      <c r="AS71" s="174">
        <f>COUNTIF(AS14:AS55,"K")</f>
        <v>0</v>
      </c>
      <c r="AT71" s="34"/>
      <c r="AU71" s="35"/>
      <c r="AV71" s="35"/>
      <c r="AW71" s="35"/>
      <c r="AX71" s="6"/>
      <c r="AY71" s="174">
        <f>COUNTIF(AY14:AY55,"K")</f>
        <v>1</v>
      </c>
      <c r="AZ71" s="37"/>
      <c r="BA71" s="35"/>
      <c r="BB71" s="35"/>
      <c r="BC71" s="35"/>
      <c r="BD71" s="6"/>
      <c r="BE71" s="176">
        <f t="shared" si="54"/>
        <v>4</v>
      </c>
    </row>
    <row r="72" spans="1:57" s="377" customFormat="1" ht="15.75" customHeight="1" x14ac:dyDescent="0.3">
      <c r="A72" s="170"/>
      <c r="B72" s="101"/>
      <c r="C72" s="33" t="s">
        <v>220</v>
      </c>
      <c r="D72" s="34"/>
      <c r="E72" s="35"/>
      <c r="F72" s="35"/>
      <c r="G72" s="35"/>
      <c r="H72" s="6"/>
      <c r="I72" s="174">
        <f>COUNTIF(I14:I55,"K(Z)")</f>
        <v>0</v>
      </c>
      <c r="J72" s="34"/>
      <c r="K72" s="35"/>
      <c r="L72" s="35"/>
      <c r="M72" s="35"/>
      <c r="N72" s="6"/>
      <c r="O72" s="174">
        <f>COUNTIF(O14:O55,"K(Z)")</f>
        <v>1</v>
      </c>
      <c r="P72" s="34"/>
      <c r="Q72" s="35"/>
      <c r="R72" s="35"/>
      <c r="S72" s="35"/>
      <c r="T72" s="6"/>
      <c r="U72" s="174">
        <f>COUNTIF(U14:U55,"K(Z)")</f>
        <v>0</v>
      </c>
      <c r="V72" s="34"/>
      <c r="W72" s="35"/>
      <c r="X72" s="35"/>
      <c r="Y72" s="35"/>
      <c r="Z72" s="6"/>
      <c r="AA72" s="174">
        <f>COUNTIF(AA14:AA55,"K(Z)")</f>
        <v>0</v>
      </c>
      <c r="AB72" s="34"/>
      <c r="AC72" s="35"/>
      <c r="AD72" s="35"/>
      <c r="AE72" s="35"/>
      <c r="AF72" s="6"/>
      <c r="AG72" s="174">
        <f>COUNTIF(AG14:AG55,"K(Z)")</f>
        <v>1</v>
      </c>
      <c r="AH72" s="34"/>
      <c r="AI72" s="35"/>
      <c r="AJ72" s="35"/>
      <c r="AK72" s="35"/>
      <c r="AL72" s="6"/>
      <c r="AM72" s="174">
        <f>COUNTIF(AM14:AM55,"K(Z)")</f>
        <v>1</v>
      </c>
      <c r="AN72" s="34"/>
      <c r="AO72" s="35"/>
      <c r="AP72" s="35"/>
      <c r="AQ72" s="35"/>
      <c r="AR72" s="6"/>
      <c r="AS72" s="174">
        <f>COUNTIF(AS14:AS55,"K(Z)")</f>
        <v>3</v>
      </c>
      <c r="AT72" s="34"/>
      <c r="AU72" s="35"/>
      <c r="AV72" s="35"/>
      <c r="AW72" s="35"/>
      <c r="AX72" s="6"/>
      <c r="AY72" s="174">
        <f>COUNTIF(AY14:AY55,"K(Z)")</f>
        <v>1</v>
      </c>
      <c r="AZ72" s="37"/>
      <c r="BA72" s="35"/>
      <c r="BB72" s="35"/>
      <c r="BC72" s="35"/>
      <c r="BD72" s="6"/>
      <c r="BE72" s="176">
        <f t="shared" si="54"/>
        <v>7</v>
      </c>
    </row>
    <row r="73" spans="1:57" s="377" customFormat="1" ht="15.75" customHeight="1" x14ac:dyDescent="0.3">
      <c r="A73" s="170"/>
      <c r="B73" s="101"/>
      <c r="C73" s="171" t="s">
        <v>40</v>
      </c>
      <c r="D73" s="172"/>
      <c r="E73" s="173"/>
      <c r="F73" s="173"/>
      <c r="G73" s="173"/>
      <c r="H73" s="125"/>
      <c r="I73" s="174">
        <f>COUNTIF(I12:I53,"AV")</f>
        <v>0</v>
      </c>
      <c r="J73" s="172"/>
      <c r="K73" s="173"/>
      <c r="L73" s="173"/>
      <c r="M73" s="173"/>
      <c r="N73" s="125"/>
      <c r="O73" s="174">
        <f>COUNTIF(O12:O53,"AV")</f>
        <v>0</v>
      </c>
      <c r="P73" s="172"/>
      <c r="Q73" s="173"/>
      <c r="R73" s="173"/>
      <c r="S73" s="173"/>
      <c r="T73" s="125"/>
      <c r="U73" s="174">
        <f>COUNTIF(U12:U53,"AV")</f>
        <v>0</v>
      </c>
      <c r="V73" s="172"/>
      <c r="W73" s="173"/>
      <c r="X73" s="173"/>
      <c r="Y73" s="173"/>
      <c r="Z73" s="125"/>
      <c r="AA73" s="174">
        <f>COUNTIF(AA12:AA53,"AV")</f>
        <v>0</v>
      </c>
      <c r="AB73" s="172"/>
      <c r="AC73" s="173"/>
      <c r="AD73" s="173"/>
      <c r="AE73" s="173"/>
      <c r="AF73" s="125"/>
      <c r="AG73" s="174">
        <f>COUNTIF(AG12:AG53,"AV")</f>
        <v>0</v>
      </c>
      <c r="AH73" s="172"/>
      <c r="AI73" s="173"/>
      <c r="AJ73" s="173"/>
      <c r="AK73" s="173"/>
      <c r="AL73" s="125"/>
      <c r="AM73" s="174">
        <f>COUNTIF(AM12:AM53,"AV")</f>
        <v>0</v>
      </c>
      <c r="AN73" s="172"/>
      <c r="AO73" s="173"/>
      <c r="AP73" s="173"/>
      <c r="AQ73" s="173"/>
      <c r="AR73" s="125"/>
      <c r="AS73" s="174">
        <f>COUNTIF(AS12:AS53,"AV")</f>
        <v>0</v>
      </c>
      <c r="AT73" s="172"/>
      <c r="AU73" s="173"/>
      <c r="AV73" s="173"/>
      <c r="AW73" s="173"/>
      <c r="AX73" s="125"/>
      <c r="AY73" s="174">
        <f>COUNTIF(AY12:AY53,"AV")</f>
        <v>0</v>
      </c>
      <c r="AZ73" s="175"/>
      <c r="BA73" s="173"/>
      <c r="BB73" s="173"/>
      <c r="BC73" s="173"/>
      <c r="BD73" s="125"/>
      <c r="BE73" s="176">
        <f t="shared" si="54"/>
        <v>0</v>
      </c>
    </row>
    <row r="74" spans="1:57" s="377" customFormat="1" ht="15.75" customHeight="1" x14ac:dyDescent="0.3">
      <c r="A74" s="170"/>
      <c r="B74" s="101"/>
      <c r="C74" s="171" t="s">
        <v>41</v>
      </c>
      <c r="D74" s="172"/>
      <c r="E74" s="173"/>
      <c r="F74" s="173"/>
      <c r="G74" s="173"/>
      <c r="H74" s="125"/>
      <c r="I74" s="174">
        <f>COUNTIF(I12:I53,"KO")</f>
        <v>0</v>
      </c>
      <c r="J74" s="172"/>
      <c r="K74" s="173"/>
      <c r="L74" s="173"/>
      <c r="M74" s="173"/>
      <c r="N74" s="125"/>
      <c r="O74" s="174">
        <f>COUNTIF(O12:O53,"KO")</f>
        <v>0</v>
      </c>
      <c r="P74" s="172"/>
      <c r="Q74" s="173"/>
      <c r="R74" s="173"/>
      <c r="S74" s="173"/>
      <c r="T74" s="125"/>
      <c r="U74" s="174">
        <f>COUNTIF(U12:U53,"KO")</f>
        <v>0</v>
      </c>
      <c r="V74" s="172"/>
      <c r="W74" s="173"/>
      <c r="X74" s="173"/>
      <c r="Y74" s="173"/>
      <c r="Z74" s="125"/>
      <c r="AA74" s="174">
        <f>COUNTIF(AA12:AA53,"KO")</f>
        <v>0</v>
      </c>
      <c r="AB74" s="172"/>
      <c r="AC74" s="173"/>
      <c r="AD74" s="173"/>
      <c r="AE74" s="173"/>
      <c r="AF74" s="125"/>
      <c r="AG74" s="174">
        <f>COUNTIF(AG12:AG53,"KO")</f>
        <v>0</v>
      </c>
      <c r="AH74" s="172"/>
      <c r="AI74" s="173"/>
      <c r="AJ74" s="173"/>
      <c r="AK74" s="173"/>
      <c r="AL74" s="125"/>
      <c r="AM74" s="174">
        <f>COUNTIF(AM12:AM53,"KO")</f>
        <v>0</v>
      </c>
      <c r="AN74" s="172"/>
      <c r="AO74" s="173"/>
      <c r="AP74" s="173"/>
      <c r="AQ74" s="173"/>
      <c r="AR74" s="125"/>
      <c r="AS74" s="174">
        <f>COUNTIF(AS12:AS53,"KO")</f>
        <v>0</v>
      </c>
      <c r="AT74" s="172"/>
      <c r="AU74" s="173"/>
      <c r="AV74" s="173"/>
      <c r="AW74" s="173"/>
      <c r="AX74" s="125"/>
      <c r="AY74" s="174">
        <f>COUNTIF(AY12:AY53,"KO")</f>
        <v>0</v>
      </c>
      <c r="AZ74" s="175"/>
      <c r="BA74" s="173"/>
      <c r="BB74" s="173"/>
      <c r="BC74" s="173"/>
      <c r="BD74" s="125"/>
      <c r="BE74" s="176">
        <f t="shared" si="54"/>
        <v>0</v>
      </c>
    </row>
    <row r="75" spans="1:57" s="377" customFormat="1" ht="15.75" customHeight="1" x14ac:dyDescent="0.3">
      <c r="A75" s="170"/>
      <c r="B75" s="101"/>
      <c r="C75" s="171" t="s">
        <v>42</v>
      </c>
      <c r="D75" s="172"/>
      <c r="E75" s="173"/>
      <c r="F75" s="173"/>
      <c r="G75" s="173"/>
      <c r="H75" s="125"/>
      <c r="I75" s="174">
        <f>COUNTIF(I12:I53,"S")</f>
        <v>0</v>
      </c>
      <c r="J75" s="172"/>
      <c r="K75" s="173"/>
      <c r="L75" s="173"/>
      <c r="M75" s="173"/>
      <c r="N75" s="125"/>
      <c r="O75" s="174">
        <f>COUNTIF(O12:O53,"S")</f>
        <v>0</v>
      </c>
      <c r="P75" s="172"/>
      <c r="Q75" s="173"/>
      <c r="R75" s="173"/>
      <c r="S75" s="173"/>
      <c r="T75" s="125"/>
      <c r="U75" s="174">
        <f>COUNTIF(U12:U53,"S")</f>
        <v>0</v>
      </c>
      <c r="V75" s="172"/>
      <c r="W75" s="173"/>
      <c r="X75" s="173"/>
      <c r="Y75" s="173"/>
      <c r="Z75" s="125"/>
      <c r="AA75" s="174">
        <f>COUNTIF(AA12:AA53,"S")</f>
        <v>2</v>
      </c>
      <c r="AB75" s="172"/>
      <c r="AC75" s="173"/>
      <c r="AD75" s="173"/>
      <c r="AE75" s="173"/>
      <c r="AF75" s="125"/>
      <c r="AG75" s="174">
        <f>COUNTIF(AG12:AG53,"S")</f>
        <v>0</v>
      </c>
      <c r="AH75" s="172"/>
      <c r="AI75" s="173"/>
      <c r="AJ75" s="173"/>
      <c r="AK75" s="173"/>
      <c r="AL75" s="125"/>
      <c r="AM75" s="174">
        <f>COUNTIF(AM12:AM53,"S")</f>
        <v>0</v>
      </c>
      <c r="AN75" s="172"/>
      <c r="AO75" s="173"/>
      <c r="AP75" s="173"/>
      <c r="AQ75" s="173"/>
      <c r="AR75" s="125"/>
      <c r="AS75" s="174">
        <f>COUNTIF(AS12:AS53,"S")</f>
        <v>0</v>
      </c>
      <c r="AT75" s="172"/>
      <c r="AU75" s="173"/>
      <c r="AV75" s="173"/>
      <c r="AW75" s="173"/>
      <c r="AX75" s="125"/>
      <c r="AY75" s="174">
        <f>COUNTIF(AY12:AY53,"S")</f>
        <v>0</v>
      </c>
      <c r="AZ75" s="175"/>
      <c r="BA75" s="173"/>
      <c r="BB75" s="173"/>
      <c r="BC75" s="173"/>
      <c r="BD75" s="125"/>
      <c r="BE75" s="176">
        <f t="shared" si="54"/>
        <v>2</v>
      </c>
    </row>
    <row r="76" spans="1:57" s="377" customFormat="1" ht="15.75" customHeight="1" x14ac:dyDescent="0.3">
      <c r="A76" s="170"/>
      <c r="B76" s="101"/>
      <c r="C76" s="171" t="s">
        <v>43</v>
      </c>
      <c r="D76" s="172"/>
      <c r="E76" s="173"/>
      <c r="F76" s="173"/>
      <c r="G76" s="173"/>
      <c r="H76" s="125"/>
      <c r="I76" s="174">
        <f>COUNTIF(I12:I53,"Z")</f>
        <v>0</v>
      </c>
      <c r="J76" s="172"/>
      <c r="K76" s="173"/>
      <c r="L76" s="173"/>
      <c r="M76" s="173"/>
      <c r="N76" s="125"/>
      <c r="O76" s="174">
        <f>COUNTIF(O12:O53,"Z")</f>
        <v>0</v>
      </c>
      <c r="P76" s="172"/>
      <c r="Q76" s="173"/>
      <c r="R76" s="173"/>
      <c r="S76" s="173"/>
      <c r="T76" s="125"/>
      <c r="U76" s="174">
        <f>COUNTIF(U12:U53,"Z")</f>
        <v>0</v>
      </c>
      <c r="V76" s="172"/>
      <c r="W76" s="173"/>
      <c r="X76" s="173"/>
      <c r="Y76" s="173"/>
      <c r="Z76" s="125"/>
      <c r="AA76" s="174">
        <f>COUNTIF(AA12:AA53,"Z")</f>
        <v>0</v>
      </c>
      <c r="AB76" s="172"/>
      <c r="AC76" s="173"/>
      <c r="AD76" s="173"/>
      <c r="AE76" s="173"/>
      <c r="AF76" s="125"/>
      <c r="AG76" s="174">
        <f>COUNTIF(AG12:AG53,"Z")</f>
        <v>0</v>
      </c>
      <c r="AH76" s="172"/>
      <c r="AI76" s="173"/>
      <c r="AJ76" s="173"/>
      <c r="AK76" s="173"/>
      <c r="AL76" s="125"/>
      <c r="AM76" s="174">
        <f>COUNTIF(AM12:AM53,"Z")</f>
        <v>0</v>
      </c>
      <c r="AN76" s="172"/>
      <c r="AO76" s="173"/>
      <c r="AP76" s="173"/>
      <c r="AQ76" s="173"/>
      <c r="AR76" s="125"/>
      <c r="AS76" s="174">
        <f>COUNTIF(AS12:AS53,"Z")</f>
        <v>0</v>
      </c>
      <c r="AT76" s="172"/>
      <c r="AU76" s="173"/>
      <c r="AV76" s="173"/>
      <c r="AW76" s="173"/>
      <c r="AX76" s="125"/>
      <c r="AY76" s="174">
        <f>COUNTIF(AY12:AY53,"Z")</f>
        <v>5</v>
      </c>
      <c r="AZ76" s="175"/>
      <c r="BA76" s="173"/>
      <c r="BB76" s="173"/>
      <c r="BC76" s="173"/>
      <c r="BD76" s="125"/>
      <c r="BE76" s="176">
        <f t="shared" si="54"/>
        <v>5</v>
      </c>
    </row>
    <row r="77" spans="1:57" s="377" customFormat="1" ht="15.75" customHeight="1" x14ac:dyDescent="0.2">
      <c r="A77" s="554"/>
      <c r="B77" s="583"/>
      <c r="C77" s="583"/>
      <c r="D77" s="583"/>
      <c r="E77" s="583"/>
      <c r="F77" s="583"/>
      <c r="G77" s="583"/>
      <c r="H77" s="583"/>
      <c r="I77" s="583"/>
      <c r="J77" s="583"/>
      <c r="K77" s="583"/>
      <c r="L77" s="583"/>
      <c r="M77" s="583"/>
      <c r="N77" s="583"/>
      <c r="O77" s="583"/>
      <c r="P77" s="583"/>
      <c r="Q77" s="583"/>
      <c r="R77" s="583"/>
      <c r="S77" s="583"/>
      <c r="T77" s="583"/>
      <c r="U77" s="583"/>
      <c r="V77" s="583"/>
      <c r="W77" s="583"/>
      <c r="X77" s="583"/>
      <c r="Y77" s="583"/>
      <c r="Z77" s="583"/>
      <c r="AA77" s="583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556" t="s">
        <v>247</v>
      </c>
      <c r="BA77" s="584"/>
      <c r="BB77" s="584"/>
      <c r="BC77" s="584"/>
      <c r="BD77" s="585"/>
      <c r="BE77" s="180">
        <f>SUM(BE65:BE76)</f>
        <v>36</v>
      </c>
    </row>
    <row r="78" spans="1:57" s="377" customFormat="1" ht="15.75" customHeight="1" x14ac:dyDescent="0.25">
      <c r="A78" s="399"/>
      <c r="B78" s="400"/>
      <c r="C78" s="400"/>
    </row>
    <row r="79" spans="1:57" s="377" customFormat="1" ht="15.75" customHeight="1" x14ac:dyDescent="0.25">
      <c r="A79" s="399"/>
      <c r="B79" s="400"/>
      <c r="C79" s="400"/>
    </row>
    <row r="80" spans="1:57" s="377" customFormat="1" ht="15.75" customHeight="1" x14ac:dyDescent="0.25">
      <c r="A80" s="399"/>
      <c r="B80" s="400"/>
      <c r="C80" s="400"/>
    </row>
    <row r="81" spans="1:3" s="377" customFormat="1" ht="15.75" customHeight="1" x14ac:dyDescent="0.25">
      <c r="A81" s="399"/>
      <c r="B81" s="400"/>
      <c r="C81" s="400"/>
    </row>
    <row r="82" spans="1:3" s="377" customFormat="1" ht="15.75" customHeight="1" x14ac:dyDescent="0.25">
      <c r="A82" s="399"/>
      <c r="B82" s="400"/>
      <c r="C82" s="400"/>
    </row>
    <row r="83" spans="1:3" s="377" customFormat="1" ht="15.75" customHeight="1" x14ac:dyDescent="0.25">
      <c r="A83" s="399"/>
      <c r="B83" s="400"/>
      <c r="C83" s="400"/>
    </row>
    <row r="84" spans="1:3" s="377" customFormat="1" ht="15.75" customHeight="1" x14ac:dyDescent="0.25">
      <c r="A84" s="399"/>
      <c r="B84" s="400"/>
      <c r="C84" s="400"/>
    </row>
    <row r="85" spans="1:3" s="377" customFormat="1" ht="15.75" customHeight="1" x14ac:dyDescent="0.25">
      <c r="A85" s="399"/>
      <c r="B85" s="400"/>
      <c r="C85" s="400"/>
    </row>
    <row r="86" spans="1:3" s="377" customFormat="1" ht="15.75" customHeight="1" x14ac:dyDescent="0.25">
      <c r="A86" s="399"/>
      <c r="B86" s="400"/>
      <c r="C86" s="400"/>
    </row>
    <row r="87" spans="1:3" s="377" customFormat="1" ht="15.75" customHeight="1" x14ac:dyDescent="0.25">
      <c r="A87" s="399"/>
      <c r="B87" s="400"/>
      <c r="C87" s="400"/>
    </row>
    <row r="88" spans="1:3" s="377" customFormat="1" ht="15.75" customHeight="1" x14ac:dyDescent="0.25">
      <c r="A88" s="399"/>
      <c r="B88" s="400"/>
      <c r="C88" s="400"/>
    </row>
    <row r="89" spans="1:3" s="377" customFormat="1" ht="15.75" customHeight="1" x14ac:dyDescent="0.25">
      <c r="A89" s="399"/>
      <c r="B89" s="400"/>
      <c r="C89" s="400"/>
    </row>
    <row r="90" spans="1:3" s="377" customFormat="1" ht="15.75" customHeight="1" x14ac:dyDescent="0.25">
      <c r="A90" s="399"/>
      <c r="B90" s="400"/>
      <c r="C90" s="400"/>
    </row>
    <row r="91" spans="1:3" s="377" customFormat="1" ht="15.75" customHeight="1" x14ac:dyDescent="0.25">
      <c r="A91" s="399"/>
      <c r="B91" s="400"/>
      <c r="C91" s="400"/>
    </row>
    <row r="92" spans="1:3" s="377" customFormat="1" ht="15.75" customHeight="1" x14ac:dyDescent="0.25">
      <c r="A92" s="399"/>
      <c r="B92" s="400"/>
      <c r="C92" s="400"/>
    </row>
    <row r="93" spans="1:3" s="377" customFormat="1" ht="15.75" customHeight="1" x14ac:dyDescent="0.25">
      <c r="A93" s="399"/>
      <c r="B93" s="400"/>
      <c r="C93" s="400"/>
    </row>
    <row r="94" spans="1:3" s="377" customFormat="1" ht="15.75" customHeight="1" x14ac:dyDescent="0.25">
      <c r="A94" s="399"/>
      <c r="B94" s="400"/>
      <c r="C94" s="400"/>
    </row>
    <row r="95" spans="1:3" s="377" customFormat="1" ht="15.75" customHeight="1" x14ac:dyDescent="0.25">
      <c r="A95" s="399"/>
      <c r="B95" s="400"/>
      <c r="C95" s="400"/>
    </row>
    <row r="96" spans="1:3" s="377" customFormat="1" ht="15.75" customHeight="1" x14ac:dyDescent="0.25">
      <c r="A96" s="399"/>
      <c r="B96" s="400"/>
      <c r="C96" s="400"/>
    </row>
    <row r="97" spans="1:3" s="377" customFormat="1" ht="15.75" customHeight="1" x14ac:dyDescent="0.25">
      <c r="A97" s="399"/>
      <c r="B97" s="400"/>
      <c r="C97" s="400"/>
    </row>
    <row r="98" spans="1:3" s="377" customFormat="1" ht="15.75" customHeight="1" x14ac:dyDescent="0.25">
      <c r="A98" s="399"/>
      <c r="B98" s="400"/>
      <c r="C98" s="400"/>
    </row>
    <row r="99" spans="1:3" s="377" customFormat="1" ht="15.75" customHeight="1" x14ac:dyDescent="0.25">
      <c r="A99" s="399"/>
      <c r="B99" s="400"/>
      <c r="C99" s="400"/>
    </row>
    <row r="100" spans="1:3" s="377" customFormat="1" ht="15.75" customHeight="1" x14ac:dyDescent="0.25">
      <c r="A100" s="399"/>
      <c r="B100" s="400"/>
      <c r="C100" s="400"/>
    </row>
    <row r="101" spans="1:3" s="377" customFormat="1" ht="15.75" customHeight="1" x14ac:dyDescent="0.25">
      <c r="A101" s="399"/>
      <c r="B101" s="400"/>
      <c r="C101" s="400"/>
    </row>
    <row r="102" spans="1:3" s="377" customFormat="1" ht="15.75" customHeight="1" x14ac:dyDescent="0.25">
      <c r="A102" s="399"/>
      <c r="B102" s="400"/>
      <c r="C102" s="400"/>
    </row>
    <row r="103" spans="1:3" s="377" customFormat="1" ht="15.75" customHeight="1" x14ac:dyDescent="0.25">
      <c r="A103" s="399"/>
      <c r="B103" s="400"/>
      <c r="C103" s="400"/>
    </row>
    <row r="104" spans="1:3" s="377" customFormat="1" ht="15.75" customHeight="1" x14ac:dyDescent="0.25">
      <c r="A104" s="399"/>
      <c r="B104" s="400"/>
      <c r="C104" s="400"/>
    </row>
    <row r="105" spans="1:3" s="377" customFormat="1" ht="15.75" customHeight="1" x14ac:dyDescent="0.25">
      <c r="A105" s="399"/>
      <c r="B105" s="400"/>
      <c r="C105" s="400"/>
    </row>
    <row r="106" spans="1:3" s="377" customFormat="1" ht="15.75" customHeight="1" x14ac:dyDescent="0.25">
      <c r="A106" s="399"/>
      <c r="B106" s="400"/>
      <c r="C106" s="400"/>
    </row>
    <row r="107" spans="1:3" s="377" customFormat="1" ht="15.75" customHeight="1" x14ac:dyDescent="0.25">
      <c r="A107" s="399"/>
      <c r="B107" s="400"/>
      <c r="C107" s="400"/>
    </row>
    <row r="108" spans="1:3" s="377" customFormat="1" ht="15.75" customHeight="1" x14ac:dyDescent="0.25">
      <c r="A108" s="399"/>
      <c r="B108" s="400"/>
      <c r="C108" s="400"/>
    </row>
    <row r="109" spans="1:3" s="377" customFormat="1" ht="15.75" customHeight="1" x14ac:dyDescent="0.25">
      <c r="A109" s="399"/>
      <c r="B109" s="400"/>
      <c r="C109" s="400"/>
    </row>
    <row r="110" spans="1:3" s="377" customFormat="1" ht="15.75" customHeight="1" x14ac:dyDescent="0.25">
      <c r="A110" s="399"/>
      <c r="B110" s="400"/>
      <c r="C110" s="400"/>
    </row>
    <row r="111" spans="1:3" s="377" customFormat="1" ht="15.75" customHeight="1" x14ac:dyDescent="0.25">
      <c r="A111" s="399"/>
      <c r="B111" s="400"/>
      <c r="C111" s="400"/>
    </row>
    <row r="112" spans="1:3" s="377" customFormat="1" ht="15.75" customHeight="1" x14ac:dyDescent="0.25">
      <c r="A112" s="399"/>
      <c r="B112" s="400"/>
      <c r="C112" s="400"/>
    </row>
    <row r="113" spans="1:3" s="377" customFormat="1" ht="15.75" customHeight="1" x14ac:dyDescent="0.25">
      <c r="A113" s="399"/>
      <c r="B113" s="400"/>
      <c r="C113" s="400"/>
    </row>
    <row r="114" spans="1:3" s="377" customFormat="1" ht="15.75" customHeight="1" x14ac:dyDescent="0.25">
      <c r="A114" s="399"/>
      <c r="B114" s="400"/>
      <c r="C114" s="400"/>
    </row>
    <row r="115" spans="1:3" s="377" customFormat="1" ht="15.75" customHeight="1" x14ac:dyDescent="0.25">
      <c r="A115" s="399"/>
      <c r="B115" s="400"/>
      <c r="C115" s="400"/>
    </row>
    <row r="116" spans="1:3" s="377" customFormat="1" ht="15.75" customHeight="1" x14ac:dyDescent="0.25">
      <c r="A116" s="399"/>
      <c r="B116" s="400"/>
      <c r="C116" s="400"/>
    </row>
    <row r="117" spans="1:3" s="377" customFormat="1" ht="15.75" customHeight="1" x14ac:dyDescent="0.25">
      <c r="A117" s="399"/>
      <c r="B117" s="400"/>
      <c r="C117" s="400"/>
    </row>
    <row r="118" spans="1:3" s="377" customFormat="1" ht="15.75" customHeight="1" x14ac:dyDescent="0.25">
      <c r="A118" s="399"/>
      <c r="B118" s="400"/>
      <c r="C118" s="400"/>
    </row>
    <row r="119" spans="1:3" s="377" customFormat="1" ht="15.75" customHeight="1" x14ac:dyDescent="0.25">
      <c r="A119" s="399"/>
      <c r="B119" s="400"/>
      <c r="C119" s="400"/>
    </row>
    <row r="120" spans="1:3" s="377" customFormat="1" ht="15.75" customHeight="1" x14ac:dyDescent="0.25">
      <c r="A120" s="399"/>
      <c r="B120" s="400"/>
      <c r="C120" s="400"/>
    </row>
    <row r="121" spans="1:3" s="377" customFormat="1" ht="15.75" customHeight="1" x14ac:dyDescent="0.25">
      <c r="A121" s="399"/>
      <c r="B121" s="400"/>
      <c r="C121" s="400"/>
    </row>
    <row r="122" spans="1:3" s="377" customFormat="1" ht="15.75" customHeight="1" x14ac:dyDescent="0.25">
      <c r="A122" s="399"/>
      <c r="B122" s="400"/>
      <c r="C122" s="400"/>
    </row>
    <row r="123" spans="1:3" s="377" customFormat="1" ht="15.75" customHeight="1" x14ac:dyDescent="0.25">
      <c r="A123" s="399"/>
      <c r="B123" s="400"/>
      <c r="C123" s="400"/>
    </row>
    <row r="124" spans="1:3" s="377" customFormat="1" ht="15.75" customHeight="1" x14ac:dyDescent="0.25">
      <c r="A124" s="399"/>
      <c r="B124" s="400"/>
      <c r="C124" s="400"/>
    </row>
    <row r="125" spans="1:3" s="377" customFormat="1" ht="15.75" customHeight="1" x14ac:dyDescent="0.25">
      <c r="A125" s="399"/>
      <c r="B125" s="400"/>
      <c r="C125" s="400"/>
    </row>
    <row r="126" spans="1:3" s="377" customFormat="1" ht="15.75" customHeight="1" x14ac:dyDescent="0.25">
      <c r="A126" s="399"/>
      <c r="B126" s="400"/>
      <c r="C126" s="400"/>
    </row>
    <row r="127" spans="1:3" s="377" customFormat="1" ht="15.75" customHeight="1" x14ac:dyDescent="0.25">
      <c r="A127" s="399"/>
      <c r="B127" s="400"/>
      <c r="C127" s="400"/>
    </row>
    <row r="128" spans="1:3" s="377" customFormat="1" ht="15.75" customHeight="1" x14ac:dyDescent="0.25">
      <c r="A128" s="399"/>
      <c r="B128" s="400"/>
      <c r="C128" s="400"/>
    </row>
    <row r="129" spans="1:3" s="377" customFormat="1" ht="15.75" customHeight="1" x14ac:dyDescent="0.25">
      <c r="A129" s="399"/>
      <c r="B129" s="400"/>
      <c r="C129" s="400"/>
    </row>
    <row r="130" spans="1:3" s="377" customFormat="1" ht="15.75" customHeight="1" x14ac:dyDescent="0.25">
      <c r="A130" s="399"/>
      <c r="B130" s="400"/>
      <c r="C130" s="400"/>
    </row>
    <row r="131" spans="1:3" s="377" customFormat="1" ht="15.75" customHeight="1" x14ac:dyDescent="0.25">
      <c r="A131" s="399"/>
      <c r="B131" s="400"/>
      <c r="C131" s="400"/>
    </row>
    <row r="132" spans="1:3" s="377" customFormat="1" ht="15.75" customHeight="1" x14ac:dyDescent="0.25">
      <c r="A132" s="399"/>
      <c r="B132" s="400"/>
      <c r="C132" s="400"/>
    </row>
    <row r="133" spans="1:3" s="377" customFormat="1" ht="15.75" customHeight="1" x14ac:dyDescent="0.25">
      <c r="A133" s="399"/>
      <c r="B133" s="400"/>
      <c r="C133" s="400"/>
    </row>
    <row r="134" spans="1:3" s="377" customFormat="1" ht="15.75" customHeight="1" x14ac:dyDescent="0.25">
      <c r="A134" s="399"/>
      <c r="B134" s="400"/>
      <c r="C134" s="400"/>
    </row>
    <row r="135" spans="1:3" s="377" customFormat="1" ht="15.75" customHeight="1" x14ac:dyDescent="0.25">
      <c r="A135" s="399"/>
      <c r="B135" s="400"/>
      <c r="C135" s="400"/>
    </row>
    <row r="136" spans="1:3" s="377" customFormat="1" ht="15.75" customHeight="1" x14ac:dyDescent="0.25">
      <c r="A136" s="399"/>
      <c r="B136" s="400"/>
      <c r="C136" s="400"/>
    </row>
    <row r="137" spans="1:3" s="377" customFormat="1" ht="15.75" customHeight="1" x14ac:dyDescent="0.25">
      <c r="A137" s="399"/>
      <c r="B137" s="400"/>
      <c r="C137" s="400"/>
    </row>
    <row r="138" spans="1:3" s="377" customFormat="1" ht="15.75" customHeight="1" x14ac:dyDescent="0.25">
      <c r="A138" s="399"/>
      <c r="B138" s="400"/>
      <c r="C138" s="400"/>
    </row>
    <row r="139" spans="1:3" s="377" customFormat="1" ht="15.75" customHeight="1" x14ac:dyDescent="0.25">
      <c r="A139" s="399"/>
      <c r="B139" s="400"/>
      <c r="C139" s="400"/>
    </row>
    <row r="140" spans="1:3" s="377" customFormat="1" ht="15.75" customHeight="1" x14ac:dyDescent="0.25">
      <c r="A140" s="399"/>
      <c r="B140" s="400"/>
      <c r="C140" s="400"/>
    </row>
    <row r="141" spans="1:3" s="377" customFormat="1" ht="15.75" customHeight="1" x14ac:dyDescent="0.25">
      <c r="A141" s="399"/>
      <c r="B141" s="400"/>
      <c r="C141" s="400"/>
    </row>
    <row r="142" spans="1:3" s="377" customFormat="1" ht="15.75" customHeight="1" x14ac:dyDescent="0.25">
      <c r="A142" s="399"/>
      <c r="B142" s="400"/>
      <c r="C142" s="400"/>
    </row>
    <row r="143" spans="1:3" s="377" customFormat="1" ht="15.75" customHeight="1" x14ac:dyDescent="0.25">
      <c r="A143" s="399"/>
      <c r="B143" s="401"/>
      <c r="C143" s="401"/>
    </row>
    <row r="144" spans="1:3" s="377" customFormat="1" ht="15.75" customHeight="1" x14ac:dyDescent="0.25">
      <c r="A144" s="399"/>
      <c r="B144" s="401"/>
      <c r="C144" s="401"/>
    </row>
    <row r="145" spans="1:3" s="377" customFormat="1" ht="15.75" customHeight="1" x14ac:dyDescent="0.25">
      <c r="A145" s="399"/>
      <c r="B145" s="401"/>
      <c r="C145" s="401"/>
    </row>
    <row r="146" spans="1:3" s="377" customFormat="1" ht="15.75" customHeight="1" x14ac:dyDescent="0.25">
      <c r="A146" s="399"/>
      <c r="B146" s="401"/>
      <c r="C146" s="401"/>
    </row>
    <row r="147" spans="1:3" s="377" customFormat="1" ht="15.75" customHeight="1" x14ac:dyDescent="0.25">
      <c r="A147" s="399"/>
      <c r="B147" s="401"/>
      <c r="C147" s="401"/>
    </row>
    <row r="148" spans="1:3" s="377" customFormat="1" ht="15.75" customHeight="1" x14ac:dyDescent="0.25">
      <c r="A148" s="399"/>
      <c r="B148" s="401"/>
      <c r="C148" s="401"/>
    </row>
    <row r="149" spans="1:3" s="377" customFormat="1" ht="15.75" customHeight="1" x14ac:dyDescent="0.25">
      <c r="A149" s="399"/>
      <c r="B149" s="401"/>
      <c r="C149" s="401"/>
    </row>
    <row r="150" spans="1:3" s="377" customFormat="1" ht="15.75" customHeight="1" x14ac:dyDescent="0.25">
      <c r="A150" s="399"/>
      <c r="B150" s="401"/>
      <c r="C150" s="401"/>
    </row>
    <row r="151" spans="1:3" s="377" customFormat="1" ht="15.75" customHeight="1" x14ac:dyDescent="0.25">
      <c r="A151" s="399"/>
      <c r="B151" s="401"/>
      <c r="C151" s="401"/>
    </row>
    <row r="152" spans="1:3" ht="15.75" customHeight="1" x14ac:dyDescent="0.25">
      <c r="A152" s="402"/>
      <c r="B152" s="355"/>
      <c r="C152" s="355"/>
    </row>
    <row r="153" spans="1:3" ht="15.75" customHeight="1" x14ac:dyDescent="0.25">
      <c r="A153" s="402"/>
      <c r="B153" s="355"/>
      <c r="C153" s="355"/>
    </row>
    <row r="154" spans="1:3" ht="15.75" customHeight="1" x14ac:dyDescent="0.25">
      <c r="A154" s="402"/>
      <c r="B154" s="355"/>
      <c r="C154" s="355"/>
    </row>
    <row r="155" spans="1:3" ht="15.75" customHeight="1" x14ac:dyDescent="0.25">
      <c r="A155" s="402"/>
      <c r="B155" s="355"/>
      <c r="C155" s="355"/>
    </row>
    <row r="156" spans="1:3" ht="15.75" customHeight="1" x14ac:dyDescent="0.25">
      <c r="A156" s="402"/>
      <c r="B156" s="355"/>
      <c r="C156" s="355"/>
    </row>
    <row r="157" spans="1:3" ht="15.75" customHeight="1" x14ac:dyDescent="0.25">
      <c r="A157" s="402"/>
      <c r="B157" s="355"/>
      <c r="C157" s="355"/>
    </row>
    <row r="158" spans="1:3" ht="15.75" customHeight="1" x14ac:dyDescent="0.25">
      <c r="A158" s="402"/>
      <c r="B158" s="355"/>
      <c r="C158" s="355"/>
    </row>
    <row r="159" spans="1:3" ht="15.75" customHeight="1" x14ac:dyDescent="0.25">
      <c r="A159" s="402"/>
      <c r="B159" s="355"/>
      <c r="C159" s="355"/>
    </row>
    <row r="160" spans="1:3" ht="15.75" customHeight="1" x14ac:dyDescent="0.25">
      <c r="A160" s="402"/>
      <c r="B160" s="355"/>
      <c r="C160" s="355"/>
    </row>
    <row r="161" spans="1:3" ht="15.75" customHeight="1" x14ac:dyDescent="0.25">
      <c r="A161" s="402"/>
      <c r="B161" s="355"/>
      <c r="C161" s="355"/>
    </row>
    <row r="162" spans="1:3" ht="15.75" customHeight="1" x14ac:dyDescent="0.25">
      <c r="A162" s="402"/>
      <c r="B162" s="355"/>
      <c r="C162" s="355"/>
    </row>
    <row r="163" spans="1:3" ht="15.75" customHeight="1" x14ac:dyDescent="0.25">
      <c r="A163" s="402"/>
      <c r="B163" s="355"/>
      <c r="C163" s="355"/>
    </row>
    <row r="164" spans="1:3" ht="15.75" customHeight="1" x14ac:dyDescent="0.25">
      <c r="A164" s="402"/>
      <c r="B164" s="355"/>
      <c r="C164" s="355"/>
    </row>
    <row r="165" spans="1:3" ht="15.75" customHeight="1" x14ac:dyDescent="0.25">
      <c r="A165" s="402"/>
      <c r="B165" s="355"/>
      <c r="C165" s="355"/>
    </row>
    <row r="166" spans="1:3" ht="15.75" customHeight="1" x14ac:dyDescent="0.25">
      <c r="A166" s="402"/>
      <c r="B166" s="355"/>
      <c r="C166" s="355"/>
    </row>
    <row r="167" spans="1:3" ht="15.75" customHeight="1" x14ac:dyDescent="0.25">
      <c r="A167" s="402"/>
      <c r="B167" s="355"/>
      <c r="C167" s="355"/>
    </row>
    <row r="168" spans="1:3" ht="15.75" customHeight="1" x14ac:dyDescent="0.25">
      <c r="A168" s="402"/>
      <c r="B168" s="355"/>
      <c r="C168" s="355"/>
    </row>
    <row r="169" spans="1:3" ht="15.75" customHeight="1" x14ac:dyDescent="0.25">
      <c r="A169" s="402"/>
      <c r="B169" s="355"/>
      <c r="C169" s="355"/>
    </row>
    <row r="170" spans="1:3" ht="15.75" customHeight="1" x14ac:dyDescent="0.25">
      <c r="A170" s="402"/>
      <c r="B170" s="355"/>
      <c r="C170" s="355"/>
    </row>
    <row r="171" spans="1:3" ht="15.75" customHeight="1" x14ac:dyDescent="0.25">
      <c r="A171" s="402"/>
      <c r="B171" s="355"/>
      <c r="C171" s="355"/>
    </row>
    <row r="172" spans="1:3" ht="15.75" customHeight="1" x14ac:dyDescent="0.25">
      <c r="A172" s="402"/>
      <c r="B172" s="355"/>
      <c r="C172" s="355"/>
    </row>
    <row r="173" spans="1:3" ht="15.75" customHeight="1" x14ac:dyDescent="0.25">
      <c r="A173" s="402"/>
      <c r="B173" s="355"/>
      <c r="C173" s="355"/>
    </row>
    <row r="174" spans="1:3" ht="15.75" customHeight="1" x14ac:dyDescent="0.25">
      <c r="A174" s="402"/>
      <c r="B174" s="355"/>
      <c r="C174" s="355"/>
    </row>
    <row r="175" spans="1:3" ht="15.75" customHeight="1" x14ac:dyDescent="0.25">
      <c r="A175" s="402"/>
      <c r="B175" s="355"/>
      <c r="C175" s="355"/>
    </row>
    <row r="176" spans="1:3" ht="15.75" customHeight="1" x14ac:dyDescent="0.25">
      <c r="A176" s="402"/>
      <c r="B176" s="355"/>
      <c r="C176" s="355"/>
    </row>
    <row r="177" spans="1:3" ht="15.75" customHeight="1" x14ac:dyDescent="0.25">
      <c r="A177" s="402"/>
      <c r="B177" s="355"/>
      <c r="C177" s="355"/>
    </row>
    <row r="178" spans="1:3" ht="15.75" customHeight="1" x14ac:dyDescent="0.25">
      <c r="A178" s="402"/>
      <c r="B178" s="355"/>
      <c r="C178" s="355"/>
    </row>
    <row r="179" spans="1:3" ht="15.75" customHeight="1" x14ac:dyDescent="0.25">
      <c r="A179" s="402"/>
      <c r="B179" s="355"/>
      <c r="C179" s="355"/>
    </row>
    <row r="180" spans="1:3" ht="15.75" customHeight="1" x14ac:dyDescent="0.25">
      <c r="A180" s="402"/>
      <c r="B180" s="355"/>
      <c r="C180" s="355"/>
    </row>
    <row r="181" spans="1:3" ht="15.75" customHeight="1" x14ac:dyDescent="0.25">
      <c r="A181" s="402"/>
      <c r="B181" s="355"/>
      <c r="C181" s="355"/>
    </row>
    <row r="182" spans="1:3" ht="15.75" customHeight="1" x14ac:dyDescent="0.25">
      <c r="A182" s="402"/>
      <c r="B182" s="355"/>
      <c r="C182" s="355"/>
    </row>
    <row r="183" spans="1:3" ht="15.75" customHeight="1" x14ac:dyDescent="0.25">
      <c r="A183" s="402"/>
      <c r="B183" s="355"/>
      <c r="C183" s="355"/>
    </row>
    <row r="184" spans="1:3" ht="15.75" customHeight="1" x14ac:dyDescent="0.25">
      <c r="A184" s="402"/>
      <c r="B184" s="355"/>
      <c r="C184" s="355"/>
    </row>
    <row r="185" spans="1:3" ht="15.75" customHeight="1" x14ac:dyDescent="0.25">
      <c r="A185" s="402"/>
      <c r="B185" s="355"/>
      <c r="C185" s="355"/>
    </row>
    <row r="186" spans="1:3" x14ac:dyDescent="0.25">
      <c r="A186" s="402"/>
      <c r="B186" s="355"/>
      <c r="C186" s="355"/>
    </row>
    <row r="187" spans="1:3" x14ac:dyDescent="0.25">
      <c r="A187" s="402"/>
      <c r="B187" s="355"/>
      <c r="C187" s="355"/>
    </row>
    <row r="188" spans="1:3" x14ac:dyDescent="0.25">
      <c r="A188" s="402"/>
      <c r="B188" s="355"/>
      <c r="C188" s="355"/>
    </row>
    <row r="189" spans="1:3" x14ac:dyDescent="0.25">
      <c r="A189" s="402"/>
      <c r="B189" s="355"/>
      <c r="C189" s="355"/>
    </row>
    <row r="190" spans="1:3" x14ac:dyDescent="0.25">
      <c r="A190" s="402"/>
      <c r="B190" s="355"/>
      <c r="C190" s="355"/>
    </row>
    <row r="191" spans="1:3" x14ac:dyDescent="0.25">
      <c r="A191" s="402"/>
      <c r="B191" s="355"/>
      <c r="C191" s="355"/>
    </row>
    <row r="192" spans="1:3" x14ac:dyDescent="0.25">
      <c r="A192" s="402"/>
      <c r="B192" s="355"/>
      <c r="C192" s="355"/>
    </row>
    <row r="193" spans="1:3" x14ac:dyDescent="0.25">
      <c r="A193" s="402"/>
      <c r="B193" s="355"/>
      <c r="C193" s="355"/>
    </row>
    <row r="194" spans="1:3" x14ac:dyDescent="0.25">
      <c r="A194" s="402"/>
      <c r="B194" s="355"/>
      <c r="C194" s="355"/>
    </row>
    <row r="195" spans="1:3" x14ac:dyDescent="0.25">
      <c r="A195" s="402"/>
      <c r="B195" s="355"/>
      <c r="C195" s="355"/>
    </row>
    <row r="196" spans="1:3" x14ac:dyDescent="0.25">
      <c r="A196" s="402"/>
      <c r="B196" s="355"/>
      <c r="C196" s="355"/>
    </row>
    <row r="197" spans="1:3" x14ac:dyDescent="0.25">
      <c r="A197" s="402"/>
      <c r="B197" s="355"/>
      <c r="C197" s="355"/>
    </row>
    <row r="198" spans="1:3" x14ac:dyDescent="0.25">
      <c r="A198" s="402"/>
      <c r="B198" s="355"/>
      <c r="C198" s="355"/>
    </row>
    <row r="199" spans="1:3" x14ac:dyDescent="0.25">
      <c r="A199" s="402"/>
      <c r="B199" s="355"/>
      <c r="C199" s="355"/>
    </row>
    <row r="200" spans="1:3" x14ac:dyDescent="0.25">
      <c r="A200" s="402"/>
      <c r="B200" s="355"/>
      <c r="C200" s="355"/>
    </row>
    <row r="201" spans="1:3" x14ac:dyDescent="0.25">
      <c r="A201" s="402"/>
      <c r="B201" s="355"/>
      <c r="C201" s="355"/>
    </row>
    <row r="202" spans="1:3" x14ac:dyDescent="0.25">
      <c r="A202" s="402"/>
      <c r="B202" s="355"/>
      <c r="C202" s="355"/>
    </row>
    <row r="203" spans="1:3" x14ac:dyDescent="0.25">
      <c r="A203" s="402"/>
      <c r="B203" s="355"/>
      <c r="C203" s="355"/>
    </row>
    <row r="204" spans="1:3" x14ac:dyDescent="0.25">
      <c r="A204" s="402"/>
      <c r="B204" s="355"/>
      <c r="C204" s="355"/>
    </row>
    <row r="205" spans="1:3" x14ac:dyDescent="0.25">
      <c r="A205" s="402"/>
      <c r="B205" s="355"/>
      <c r="C205" s="355"/>
    </row>
    <row r="206" spans="1:3" x14ac:dyDescent="0.25">
      <c r="A206" s="402"/>
      <c r="B206" s="355"/>
      <c r="C206" s="355"/>
    </row>
    <row r="207" spans="1:3" x14ac:dyDescent="0.25">
      <c r="A207" s="402"/>
      <c r="B207" s="355"/>
      <c r="C207" s="355"/>
    </row>
    <row r="208" spans="1:3" x14ac:dyDescent="0.25">
      <c r="A208" s="402"/>
      <c r="B208" s="355"/>
      <c r="C208" s="355"/>
    </row>
    <row r="209" spans="1:3" x14ac:dyDescent="0.25">
      <c r="A209" s="402"/>
      <c r="B209" s="355"/>
      <c r="C209" s="355"/>
    </row>
    <row r="210" spans="1:3" x14ac:dyDescent="0.25">
      <c r="A210" s="402"/>
      <c r="B210" s="355"/>
      <c r="C210" s="355"/>
    </row>
    <row r="211" spans="1:3" x14ac:dyDescent="0.25">
      <c r="A211" s="402"/>
      <c r="B211" s="355"/>
      <c r="C211" s="355"/>
    </row>
    <row r="212" spans="1:3" x14ac:dyDescent="0.25">
      <c r="A212" s="402"/>
      <c r="B212" s="355"/>
      <c r="C212" s="355"/>
    </row>
    <row r="213" spans="1:3" x14ac:dyDescent="0.25">
      <c r="A213" s="402"/>
      <c r="B213" s="355"/>
      <c r="C213" s="355"/>
    </row>
    <row r="214" spans="1:3" x14ac:dyDescent="0.25">
      <c r="A214" s="402"/>
      <c r="B214" s="355"/>
      <c r="C214" s="355"/>
    </row>
    <row r="215" spans="1:3" x14ac:dyDescent="0.25">
      <c r="A215" s="402"/>
      <c r="B215" s="355"/>
      <c r="C215" s="355"/>
    </row>
    <row r="216" spans="1:3" x14ac:dyDescent="0.25">
      <c r="A216" s="402"/>
      <c r="B216" s="355"/>
      <c r="C216" s="355"/>
    </row>
    <row r="217" spans="1:3" x14ac:dyDescent="0.25">
      <c r="A217" s="402"/>
      <c r="B217" s="355"/>
      <c r="C217" s="355"/>
    </row>
    <row r="218" spans="1:3" x14ac:dyDescent="0.25">
      <c r="A218" s="402"/>
      <c r="B218" s="355"/>
      <c r="C218" s="355"/>
    </row>
    <row r="219" spans="1:3" x14ac:dyDescent="0.25">
      <c r="A219" s="402"/>
      <c r="B219" s="355"/>
      <c r="C219" s="355"/>
    </row>
    <row r="220" spans="1:3" x14ac:dyDescent="0.25">
      <c r="A220" s="402"/>
      <c r="B220" s="355"/>
      <c r="C220" s="355"/>
    </row>
    <row r="221" spans="1:3" x14ac:dyDescent="0.25">
      <c r="A221" s="402"/>
      <c r="B221" s="355"/>
      <c r="C221" s="355"/>
    </row>
    <row r="222" spans="1:3" x14ac:dyDescent="0.25">
      <c r="A222" s="402"/>
      <c r="B222" s="355"/>
      <c r="C222" s="355"/>
    </row>
    <row r="223" spans="1:3" x14ac:dyDescent="0.25">
      <c r="A223" s="402"/>
      <c r="B223" s="355"/>
      <c r="C223" s="355"/>
    </row>
    <row r="224" spans="1:3" x14ac:dyDescent="0.25">
      <c r="A224" s="402"/>
      <c r="B224" s="355"/>
      <c r="C224" s="355"/>
    </row>
    <row r="225" spans="1:3" x14ac:dyDescent="0.25">
      <c r="A225" s="402"/>
      <c r="B225" s="355"/>
      <c r="C225" s="355"/>
    </row>
    <row r="226" spans="1:3" x14ac:dyDescent="0.25">
      <c r="A226" s="402"/>
      <c r="B226" s="355"/>
      <c r="C226" s="355"/>
    </row>
    <row r="227" spans="1:3" x14ac:dyDescent="0.25">
      <c r="A227" s="402"/>
      <c r="B227" s="355"/>
      <c r="C227" s="355"/>
    </row>
    <row r="228" spans="1:3" x14ac:dyDescent="0.25">
      <c r="A228" s="402"/>
      <c r="B228" s="355"/>
      <c r="C228" s="355"/>
    </row>
    <row r="229" spans="1:3" x14ac:dyDescent="0.25">
      <c r="A229" s="402"/>
      <c r="B229" s="355"/>
      <c r="C229" s="355"/>
    </row>
    <row r="230" spans="1:3" x14ac:dyDescent="0.25">
      <c r="A230" s="402"/>
      <c r="B230" s="355"/>
      <c r="C230" s="355"/>
    </row>
    <row r="231" spans="1:3" x14ac:dyDescent="0.25">
      <c r="A231" s="402"/>
      <c r="B231" s="355"/>
      <c r="C231" s="355"/>
    </row>
    <row r="232" spans="1:3" x14ac:dyDescent="0.25">
      <c r="A232" s="402"/>
      <c r="B232" s="355"/>
      <c r="C232" s="355"/>
    </row>
    <row r="233" spans="1:3" x14ac:dyDescent="0.25">
      <c r="A233" s="402"/>
      <c r="B233" s="355"/>
      <c r="C233" s="355"/>
    </row>
    <row r="234" spans="1:3" x14ac:dyDescent="0.25">
      <c r="A234" s="402"/>
      <c r="B234" s="355"/>
      <c r="C234" s="355"/>
    </row>
    <row r="235" spans="1:3" x14ac:dyDescent="0.25">
      <c r="A235" s="402"/>
      <c r="B235" s="355"/>
      <c r="C235" s="355"/>
    </row>
    <row r="236" spans="1:3" x14ac:dyDescent="0.25">
      <c r="A236" s="402"/>
      <c r="B236" s="355"/>
      <c r="C236" s="355"/>
    </row>
    <row r="237" spans="1:3" x14ac:dyDescent="0.25">
      <c r="A237" s="402"/>
      <c r="B237" s="355"/>
      <c r="C237" s="355"/>
    </row>
    <row r="238" spans="1:3" x14ac:dyDescent="0.25">
      <c r="A238" s="402"/>
      <c r="B238" s="355"/>
      <c r="C238" s="355"/>
    </row>
    <row r="239" spans="1:3" x14ac:dyDescent="0.25">
      <c r="A239" s="402"/>
      <c r="B239" s="355"/>
      <c r="C239" s="355"/>
    </row>
    <row r="240" spans="1:3" x14ac:dyDescent="0.25">
      <c r="A240" s="402"/>
      <c r="B240" s="355"/>
      <c r="C240" s="355"/>
    </row>
    <row r="241" spans="1:3" x14ac:dyDescent="0.25">
      <c r="A241" s="402"/>
      <c r="B241" s="355"/>
      <c r="C241" s="355"/>
    </row>
    <row r="242" spans="1:3" x14ac:dyDescent="0.25">
      <c r="A242" s="402"/>
      <c r="B242" s="355"/>
      <c r="C242" s="355"/>
    </row>
    <row r="243" spans="1:3" x14ac:dyDescent="0.25">
      <c r="A243" s="402"/>
      <c r="B243" s="355"/>
      <c r="C243" s="355"/>
    </row>
    <row r="244" spans="1:3" x14ac:dyDescent="0.25">
      <c r="A244" s="402"/>
      <c r="B244" s="355"/>
      <c r="C244" s="355"/>
    </row>
    <row r="245" spans="1:3" x14ac:dyDescent="0.25">
      <c r="A245" s="402"/>
      <c r="B245" s="355"/>
      <c r="C245" s="355"/>
    </row>
    <row r="246" spans="1:3" x14ac:dyDescent="0.25">
      <c r="A246" s="402"/>
      <c r="B246" s="355"/>
      <c r="C246" s="355"/>
    </row>
    <row r="247" spans="1:3" x14ac:dyDescent="0.25">
      <c r="A247" s="402"/>
      <c r="B247" s="355"/>
      <c r="C247" s="355"/>
    </row>
    <row r="248" spans="1:3" x14ac:dyDescent="0.25">
      <c r="A248" s="402"/>
      <c r="B248" s="355"/>
      <c r="C248" s="355"/>
    </row>
  </sheetData>
  <sheetProtection algorithmName="SHA-512" hashValue="uPxvkqdCITpBugkvyPEcpC3rY7H7XKxI/hktcGZ91QKkFlpCrokPbgxG7V+7Cn9n/xbHLILJv2ZApR8dyaYmyQ==" saltValue="tHUxb3zBdXoTtDQ6UMWoXQ==" spinCount="100000" sheet="1" objects="1" scenarios="1" selectLockedCells="1" selectUnlockedCells="1"/>
  <protectedRanges>
    <protectedRange sqref="C64" name="Tartomány4"/>
    <protectedRange sqref="C76" name="Tartomány4_1"/>
    <protectedRange sqref="C49:C50" name="Tartomány1_2_1_5_1"/>
    <protectedRange sqref="C52" name="Tartomány1_2_1_2_1_1"/>
    <protectedRange sqref="C14" name="Tartomány1_2_1_4_1_1"/>
    <protectedRange sqref="C18" name="Tartomány1_2_1_1"/>
    <protectedRange sqref="C35" name="Tartomány1_2_1_3_1"/>
    <protectedRange sqref="C36 C20:C34" name="Tartomány1_2_1_5_2"/>
    <protectedRange sqref="C37" name="Tartomány1_2_1_1_2_1"/>
    <protectedRange sqref="C19" name="Tartomány1_2_1_1_1"/>
  </protectedRanges>
  <mergeCells count="66">
    <mergeCell ref="A6:A9"/>
    <mergeCell ref="B6:B9"/>
    <mergeCell ref="C6:C9"/>
    <mergeCell ref="D6:AA6"/>
    <mergeCell ref="AB6:AY6"/>
    <mergeCell ref="U8:U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R8:S8"/>
    <mergeCell ref="A1:BE1"/>
    <mergeCell ref="A2:BE2"/>
    <mergeCell ref="A3:BE3"/>
    <mergeCell ref="A4:BE4"/>
    <mergeCell ref="A5:BE5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T8:T9"/>
    <mergeCell ref="AM8:AM9"/>
    <mergeCell ref="V8:W8"/>
    <mergeCell ref="X8:Y8"/>
    <mergeCell ref="Z8:Z9"/>
    <mergeCell ref="AA8:AA9"/>
    <mergeCell ref="AB8:AC8"/>
    <mergeCell ref="AD8:AE8"/>
    <mergeCell ref="AF8:AF9"/>
    <mergeCell ref="AG8:AG9"/>
    <mergeCell ref="AH8:AI8"/>
    <mergeCell ref="AJ8:AK8"/>
    <mergeCell ref="AL8:AL9"/>
    <mergeCell ref="BE8:BE9"/>
    <mergeCell ref="AN8:AO8"/>
    <mergeCell ref="AP8:AQ8"/>
    <mergeCell ref="AR8:AR9"/>
    <mergeCell ref="AS8:AS9"/>
    <mergeCell ref="AT8:AU8"/>
    <mergeCell ref="AV8:AW8"/>
    <mergeCell ref="AX8:AX9"/>
    <mergeCell ref="AY8:AY9"/>
    <mergeCell ref="AZ8:BA8"/>
    <mergeCell ref="BB8:BC8"/>
    <mergeCell ref="BD8:BD9"/>
    <mergeCell ref="A58:AA58"/>
    <mergeCell ref="A63:AA63"/>
    <mergeCell ref="A64:AA64"/>
    <mergeCell ref="A77:AA77"/>
    <mergeCell ref="AZ77:BD77"/>
    <mergeCell ref="D48:AA48"/>
    <mergeCell ref="AB48:AY48"/>
    <mergeCell ref="AZ48:BE48"/>
    <mergeCell ref="D56:AA56"/>
    <mergeCell ref="AB56:AY56"/>
    <mergeCell ref="AZ56:BE56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89"/>
  <sheetViews>
    <sheetView zoomScale="110" zoomScaleNormal="110" workbookViewId="0">
      <selection sqref="A1:D1"/>
    </sheetView>
  </sheetViews>
  <sheetFormatPr defaultColWidth="10.6640625" defaultRowHeight="13.5" x14ac:dyDescent="0.25"/>
  <cols>
    <col min="1" max="1" width="13.6640625" style="474" customWidth="1"/>
    <col min="2" max="2" width="53.1640625" style="474" customWidth="1"/>
    <col min="3" max="3" width="15.5" style="474" bestFit="1" customWidth="1"/>
    <col min="4" max="4" width="53.1640625" style="474" customWidth="1"/>
    <col min="5" max="16384" width="10.6640625" style="416"/>
  </cols>
  <sheetData>
    <row r="1" spans="1:4" ht="16.5" x14ac:dyDescent="0.2">
      <c r="A1" s="598" t="s">
        <v>374</v>
      </c>
      <c r="B1" s="598"/>
      <c r="C1" s="598"/>
      <c r="D1" s="598"/>
    </row>
    <row r="2" spans="1:4" ht="17.25" thickBot="1" x14ac:dyDescent="0.25">
      <c r="A2" s="599" t="s">
        <v>46</v>
      </c>
      <c r="B2" s="599"/>
      <c r="C2" s="599"/>
      <c r="D2" s="599"/>
    </row>
    <row r="3" spans="1:4" ht="18" thickTop="1" thickBot="1" x14ac:dyDescent="0.25">
      <c r="A3" s="600" t="s">
        <v>47</v>
      </c>
      <c r="B3" s="602" t="s">
        <v>48</v>
      </c>
      <c r="C3" s="604" t="s">
        <v>49</v>
      </c>
      <c r="D3" s="605"/>
    </row>
    <row r="4" spans="1:4" ht="17.25" thickBot="1" x14ac:dyDescent="0.35">
      <c r="A4" s="601"/>
      <c r="B4" s="603"/>
      <c r="C4" s="417" t="s">
        <v>47</v>
      </c>
      <c r="D4" s="418" t="s">
        <v>50</v>
      </c>
    </row>
    <row r="5" spans="1:4" s="423" customFormat="1" ht="16.5" x14ac:dyDescent="0.3">
      <c r="A5" s="419" t="s">
        <v>476</v>
      </c>
      <c r="B5" s="420" t="s">
        <v>141</v>
      </c>
      <c r="C5" s="421" t="s">
        <v>142</v>
      </c>
      <c r="D5" s="422" t="s">
        <v>143</v>
      </c>
    </row>
    <row r="6" spans="1:4" s="423" customFormat="1" ht="16.5" x14ac:dyDescent="0.3">
      <c r="A6" s="424" t="s">
        <v>59</v>
      </c>
      <c r="B6" s="425" t="s">
        <v>514</v>
      </c>
      <c r="C6" s="426" t="s">
        <v>229</v>
      </c>
      <c r="D6" s="427" t="s">
        <v>138</v>
      </c>
    </row>
    <row r="7" spans="1:4" s="423" customFormat="1" ht="16.5" x14ac:dyDescent="0.3">
      <c r="A7" s="424" t="s">
        <v>68</v>
      </c>
      <c r="B7" s="425" t="s">
        <v>69</v>
      </c>
      <c r="C7" s="426" t="s">
        <v>64</v>
      </c>
      <c r="D7" s="427" t="s">
        <v>133</v>
      </c>
    </row>
    <row r="8" spans="1:4" s="423" customFormat="1" ht="16.5" x14ac:dyDescent="0.3">
      <c r="A8" s="424" t="s">
        <v>83</v>
      </c>
      <c r="B8" s="425" t="s">
        <v>84</v>
      </c>
      <c r="C8" s="426" t="s">
        <v>78</v>
      </c>
      <c r="D8" s="427" t="s">
        <v>79</v>
      </c>
    </row>
    <row r="9" spans="1:4" ht="16.5" x14ac:dyDescent="0.3">
      <c r="A9" s="424" t="s">
        <v>144</v>
      </c>
      <c r="B9" s="425" t="s">
        <v>145</v>
      </c>
      <c r="C9" s="426" t="s">
        <v>146</v>
      </c>
      <c r="D9" s="427" t="s">
        <v>147</v>
      </c>
    </row>
    <row r="10" spans="1:4" ht="16.5" x14ac:dyDescent="0.3">
      <c r="A10" s="419" t="s">
        <v>148</v>
      </c>
      <c r="B10" s="420" t="s">
        <v>149</v>
      </c>
      <c r="C10" s="421" t="s">
        <v>144</v>
      </c>
      <c r="D10" s="422" t="s">
        <v>145</v>
      </c>
    </row>
    <row r="11" spans="1:4" ht="16.5" x14ac:dyDescent="0.3">
      <c r="A11" s="419" t="s">
        <v>150</v>
      </c>
      <c r="B11" s="420" t="s">
        <v>151</v>
      </c>
      <c r="C11" s="421" t="s">
        <v>148</v>
      </c>
      <c r="D11" s="422" t="s">
        <v>149</v>
      </c>
    </row>
    <row r="12" spans="1:4" ht="16.5" x14ac:dyDescent="0.3">
      <c r="A12" s="419" t="s">
        <v>152</v>
      </c>
      <c r="B12" s="420" t="s">
        <v>153</v>
      </c>
      <c r="C12" s="421" t="s">
        <v>150</v>
      </c>
      <c r="D12" s="422" t="s">
        <v>151</v>
      </c>
    </row>
    <row r="13" spans="1:4" ht="16.5" x14ac:dyDescent="0.3">
      <c r="A13" s="419" t="s">
        <v>385</v>
      </c>
      <c r="B13" s="420" t="s">
        <v>350</v>
      </c>
      <c r="C13" s="421" t="s">
        <v>146</v>
      </c>
      <c r="D13" s="422" t="s">
        <v>478</v>
      </c>
    </row>
    <row r="14" spans="1:4" ht="16.5" x14ac:dyDescent="0.3">
      <c r="A14" s="419" t="s">
        <v>386</v>
      </c>
      <c r="B14" s="428" t="s">
        <v>351</v>
      </c>
      <c r="C14" s="421" t="s">
        <v>385</v>
      </c>
      <c r="D14" s="422" t="s">
        <v>350</v>
      </c>
    </row>
    <row r="15" spans="1:4" s="423" customFormat="1" ht="16.5" x14ac:dyDescent="0.3">
      <c r="A15" s="419" t="s">
        <v>388</v>
      </c>
      <c r="B15" s="420" t="s">
        <v>154</v>
      </c>
      <c r="C15" s="421" t="s">
        <v>387</v>
      </c>
      <c r="D15" s="422" t="s">
        <v>155</v>
      </c>
    </row>
    <row r="16" spans="1:4" s="423" customFormat="1" ht="16.5" x14ac:dyDescent="0.3">
      <c r="A16" s="419" t="s">
        <v>389</v>
      </c>
      <c r="B16" s="428" t="s">
        <v>479</v>
      </c>
      <c r="C16" s="421" t="s">
        <v>388</v>
      </c>
      <c r="D16" s="422" t="s">
        <v>154</v>
      </c>
    </row>
    <row r="17" spans="1:4" ht="16.5" x14ac:dyDescent="0.3">
      <c r="A17" s="419" t="s">
        <v>91</v>
      </c>
      <c r="B17" s="420" t="s">
        <v>92</v>
      </c>
      <c r="C17" s="421" t="s">
        <v>89</v>
      </c>
      <c r="D17" s="422" t="s">
        <v>90</v>
      </c>
    </row>
    <row r="18" spans="1:4" s="423" customFormat="1" ht="16.5" x14ac:dyDescent="0.3">
      <c r="A18" s="419" t="s">
        <v>391</v>
      </c>
      <c r="B18" s="420" t="s">
        <v>156</v>
      </c>
      <c r="C18" s="429" t="s">
        <v>390</v>
      </c>
      <c r="D18" s="430" t="s">
        <v>157</v>
      </c>
    </row>
    <row r="19" spans="1:4" s="423" customFormat="1" ht="16.5" x14ac:dyDescent="0.3">
      <c r="A19" s="419" t="s">
        <v>392</v>
      </c>
      <c r="B19" s="420" t="s">
        <v>158</v>
      </c>
      <c r="C19" s="429" t="s">
        <v>388</v>
      </c>
      <c r="D19" s="422" t="s">
        <v>154</v>
      </c>
    </row>
    <row r="20" spans="1:4" s="423" customFormat="1" ht="16.5" x14ac:dyDescent="0.3">
      <c r="A20" s="419" t="s">
        <v>393</v>
      </c>
      <c r="B20" s="420" t="s">
        <v>159</v>
      </c>
      <c r="C20" s="431" t="s">
        <v>392</v>
      </c>
      <c r="D20" s="430" t="s">
        <v>158</v>
      </c>
    </row>
    <row r="21" spans="1:4" s="423" customFormat="1" ht="16.5" x14ac:dyDescent="0.3">
      <c r="A21" s="419" t="s">
        <v>394</v>
      </c>
      <c r="B21" s="420" t="s">
        <v>160</v>
      </c>
      <c r="C21" s="431" t="s">
        <v>393</v>
      </c>
      <c r="D21" s="430" t="s">
        <v>161</v>
      </c>
    </row>
    <row r="22" spans="1:4" s="423" customFormat="1" ht="16.5" x14ac:dyDescent="0.3">
      <c r="A22" s="432" t="s">
        <v>395</v>
      </c>
      <c r="B22" s="433" t="s">
        <v>162</v>
      </c>
      <c r="C22" s="431" t="s">
        <v>394</v>
      </c>
      <c r="D22" s="434" t="s">
        <v>160</v>
      </c>
    </row>
    <row r="23" spans="1:4" s="423" customFormat="1" ht="16.5" x14ac:dyDescent="0.3">
      <c r="A23" s="419" t="s">
        <v>136</v>
      </c>
      <c r="B23" s="420" t="s">
        <v>137</v>
      </c>
      <c r="C23" s="431" t="s">
        <v>229</v>
      </c>
      <c r="D23" s="434" t="s">
        <v>138</v>
      </c>
    </row>
    <row r="24" spans="1:4" s="423" customFormat="1" ht="16.5" x14ac:dyDescent="0.3">
      <c r="A24" s="419" t="s">
        <v>139</v>
      </c>
      <c r="B24" s="420" t="s">
        <v>140</v>
      </c>
      <c r="C24" s="421" t="s">
        <v>136</v>
      </c>
      <c r="D24" s="422" t="s">
        <v>137</v>
      </c>
    </row>
    <row r="25" spans="1:4" ht="16.5" x14ac:dyDescent="0.3">
      <c r="A25" s="435" t="s">
        <v>172</v>
      </c>
      <c r="B25" s="436" t="s">
        <v>173</v>
      </c>
      <c r="C25" s="437" t="s">
        <v>174</v>
      </c>
      <c r="D25" s="438" t="s">
        <v>175</v>
      </c>
    </row>
    <row r="26" spans="1:4" ht="16.5" x14ac:dyDescent="0.3">
      <c r="A26" s="439" t="s">
        <v>176</v>
      </c>
      <c r="B26" s="440" t="s">
        <v>177</v>
      </c>
      <c r="C26" s="437" t="s">
        <v>172</v>
      </c>
      <c r="D26" s="438" t="s">
        <v>173</v>
      </c>
    </row>
    <row r="27" spans="1:4" ht="16.5" x14ac:dyDescent="0.3">
      <c r="A27" s="439" t="s">
        <v>178</v>
      </c>
      <c r="B27" s="441" t="s">
        <v>179</v>
      </c>
      <c r="C27" s="442" t="s">
        <v>176</v>
      </c>
      <c r="D27" s="430" t="s">
        <v>177</v>
      </c>
    </row>
    <row r="28" spans="1:4" ht="16.5" x14ac:dyDescent="0.3">
      <c r="A28" s="439" t="s">
        <v>180</v>
      </c>
      <c r="B28" s="441" t="s">
        <v>181</v>
      </c>
      <c r="C28" s="443" t="s">
        <v>178</v>
      </c>
      <c r="D28" s="444" t="s">
        <v>179</v>
      </c>
    </row>
    <row r="29" spans="1:4" ht="16.5" x14ac:dyDescent="0.3">
      <c r="A29" s="445" t="s">
        <v>397</v>
      </c>
      <c r="B29" s="446" t="s">
        <v>182</v>
      </c>
      <c r="C29" s="443" t="s">
        <v>180</v>
      </c>
      <c r="D29" s="444" t="s">
        <v>181</v>
      </c>
    </row>
    <row r="30" spans="1:4" ht="16.5" x14ac:dyDescent="0.3">
      <c r="A30" s="439" t="s">
        <v>398</v>
      </c>
      <c r="B30" s="441" t="s">
        <v>348</v>
      </c>
      <c r="C30" s="443" t="s">
        <v>397</v>
      </c>
      <c r="D30" s="444" t="s">
        <v>182</v>
      </c>
    </row>
    <row r="31" spans="1:4" ht="16.5" x14ac:dyDescent="0.3">
      <c r="A31" s="445" t="s">
        <v>399</v>
      </c>
      <c r="B31" s="446" t="s">
        <v>349</v>
      </c>
      <c r="C31" s="443" t="s">
        <v>398</v>
      </c>
      <c r="D31" s="444" t="s">
        <v>348</v>
      </c>
    </row>
    <row r="32" spans="1:4" ht="16.5" x14ac:dyDescent="0.3">
      <c r="A32" s="445" t="s">
        <v>93</v>
      </c>
      <c r="B32" s="446" t="s">
        <v>94</v>
      </c>
      <c r="C32" s="421" t="s">
        <v>64</v>
      </c>
      <c r="D32" s="430" t="s">
        <v>133</v>
      </c>
    </row>
    <row r="33" spans="1:4" ht="16.5" x14ac:dyDescent="0.3">
      <c r="A33" s="445" t="s">
        <v>358</v>
      </c>
      <c r="B33" s="446" t="s">
        <v>480</v>
      </c>
      <c r="C33" s="421" t="s">
        <v>387</v>
      </c>
      <c r="D33" s="430" t="s">
        <v>481</v>
      </c>
    </row>
    <row r="34" spans="1:4" s="423" customFormat="1" ht="16.5" x14ac:dyDescent="0.3">
      <c r="A34" s="439" t="s">
        <v>95</v>
      </c>
      <c r="B34" s="440" t="s">
        <v>96</v>
      </c>
      <c r="C34" s="421" t="s">
        <v>93</v>
      </c>
      <c r="D34" s="430" t="s">
        <v>94</v>
      </c>
    </row>
    <row r="35" spans="1:4" s="423" customFormat="1" ht="16.5" x14ac:dyDescent="0.3">
      <c r="A35" s="439" t="s">
        <v>100</v>
      </c>
      <c r="B35" s="440" t="s">
        <v>101</v>
      </c>
      <c r="C35" s="421" t="s">
        <v>74</v>
      </c>
      <c r="D35" s="430" t="s">
        <v>75</v>
      </c>
    </row>
    <row r="36" spans="1:4" s="423" customFormat="1" ht="16.5" x14ac:dyDescent="0.3">
      <c r="A36" s="419" t="s">
        <v>402</v>
      </c>
      <c r="B36" s="420" t="s">
        <v>403</v>
      </c>
      <c r="C36" s="447" t="s">
        <v>87</v>
      </c>
      <c r="D36" s="448" t="s">
        <v>134</v>
      </c>
    </row>
    <row r="37" spans="1:4" s="423" customFormat="1" ht="16.5" x14ac:dyDescent="0.3">
      <c r="A37" s="419" t="s">
        <v>405</v>
      </c>
      <c r="B37" s="420" t="s">
        <v>404</v>
      </c>
      <c r="C37" s="421" t="s">
        <v>402</v>
      </c>
      <c r="D37" s="422" t="s">
        <v>403</v>
      </c>
    </row>
    <row r="38" spans="1:4" s="423" customFormat="1" ht="16.5" x14ac:dyDescent="0.3">
      <c r="A38" s="419" t="s">
        <v>407</v>
      </c>
      <c r="B38" s="420" t="s">
        <v>406</v>
      </c>
      <c r="C38" s="421" t="s">
        <v>405</v>
      </c>
      <c r="D38" s="422" t="s">
        <v>404</v>
      </c>
    </row>
    <row r="39" spans="1:4" s="423" customFormat="1" ht="16.5" x14ac:dyDescent="0.3">
      <c r="A39" s="419" t="s">
        <v>163</v>
      </c>
      <c r="B39" s="420" t="s">
        <v>164</v>
      </c>
      <c r="C39" s="421" t="s">
        <v>78</v>
      </c>
      <c r="D39" s="422" t="s">
        <v>79</v>
      </c>
    </row>
    <row r="40" spans="1:4" s="423" customFormat="1" ht="16.5" x14ac:dyDescent="0.3">
      <c r="A40" s="419" t="s">
        <v>102</v>
      </c>
      <c r="B40" s="420" t="s">
        <v>103</v>
      </c>
      <c r="C40" s="447" t="s">
        <v>104</v>
      </c>
      <c r="D40" s="448" t="s">
        <v>105</v>
      </c>
    </row>
    <row r="41" spans="1:4" s="423" customFormat="1" ht="16.5" x14ac:dyDescent="0.3">
      <c r="A41" s="419" t="s">
        <v>104</v>
      </c>
      <c r="B41" s="420" t="s">
        <v>135</v>
      </c>
      <c r="C41" s="447" t="s">
        <v>87</v>
      </c>
      <c r="D41" s="448" t="s">
        <v>134</v>
      </c>
    </row>
    <row r="42" spans="1:4" s="423" customFormat="1" ht="16.5" x14ac:dyDescent="0.3">
      <c r="A42" s="419" t="s">
        <v>408</v>
      </c>
      <c r="B42" s="420" t="s">
        <v>165</v>
      </c>
      <c r="C42" s="421" t="s">
        <v>476</v>
      </c>
      <c r="D42" s="422" t="s">
        <v>141</v>
      </c>
    </row>
    <row r="43" spans="1:4" s="423" customFormat="1" ht="16.5" x14ac:dyDescent="0.3">
      <c r="A43" s="419" t="s">
        <v>409</v>
      </c>
      <c r="B43" s="420" t="s">
        <v>166</v>
      </c>
      <c r="C43" s="421" t="s">
        <v>408</v>
      </c>
      <c r="D43" s="422" t="s">
        <v>165</v>
      </c>
    </row>
    <row r="44" spans="1:4" s="423" customFormat="1" ht="16.5" x14ac:dyDescent="0.3">
      <c r="A44" s="419" t="s">
        <v>410</v>
      </c>
      <c r="B44" s="420" t="s">
        <v>167</v>
      </c>
      <c r="C44" s="421" t="s">
        <v>409</v>
      </c>
      <c r="D44" s="422" t="s">
        <v>166</v>
      </c>
    </row>
    <row r="45" spans="1:4" s="423" customFormat="1" ht="16.5" x14ac:dyDescent="0.3">
      <c r="A45" s="419" t="s">
        <v>411</v>
      </c>
      <c r="B45" s="420" t="s">
        <v>168</v>
      </c>
      <c r="C45" s="421" t="s">
        <v>410</v>
      </c>
      <c r="D45" s="422" t="s">
        <v>167</v>
      </c>
    </row>
    <row r="46" spans="1:4" s="423" customFormat="1" ht="16.5" x14ac:dyDescent="0.3">
      <c r="A46" s="419" t="s">
        <v>412</v>
      </c>
      <c r="B46" s="420" t="s">
        <v>169</v>
      </c>
      <c r="C46" s="421" t="s">
        <v>411</v>
      </c>
      <c r="D46" s="422" t="s">
        <v>168</v>
      </c>
    </row>
    <row r="47" spans="1:4" s="423" customFormat="1" ht="16.5" x14ac:dyDescent="0.3">
      <c r="A47" s="419" t="s">
        <v>413</v>
      </c>
      <c r="B47" s="420" t="s">
        <v>344</v>
      </c>
      <c r="C47" s="421" t="s">
        <v>412</v>
      </c>
      <c r="D47" s="422" t="s">
        <v>169</v>
      </c>
    </row>
    <row r="48" spans="1:4" s="423" customFormat="1" ht="16.5" x14ac:dyDescent="0.3">
      <c r="A48" s="419" t="s">
        <v>414</v>
      </c>
      <c r="B48" s="420" t="s">
        <v>345</v>
      </c>
      <c r="C48" s="421" t="s">
        <v>413</v>
      </c>
      <c r="D48" s="422" t="s">
        <v>344</v>
      </c>
    </row>
    <row r="49" spans="1:4" s="423" customFormat="1" ht="16.5" x14ac:dyDescent="0.3">
      <c r="A49" s="419" t="s">
        <v>415</v>
      </c>
      <c r="B49" s="420" t="s">
        <v>417</v>
      </c>
      <c r="C49" s="421" t="s">
        <v>382</v>
      </c>
      <c r="D49" s="422" t="s">
        <v>383</v>
      </c>
    </row>
    <row r="50" spans="1:4" s="423" customFormat="1" ht="16.5" x14ac:dyDescent="0.3">
      <c r="A50" s="419" t="s">
        <v>416</v>
      </c>
      <c r="B50" s="420" t="s">
        <v>418</v>
      </c>
      <c r="C50" s="421" t="s">
        <v>415</v>
      </c>
      <c r="D50" s="422" t="s">
        <v>417</v>
      </c>
    </row>
    <row r="51" spans="1:4" s="423" customFormat="1" ht="16.5" x14ac:dyDescent="0.3">
      <c r="A51" s="419" t="s">
        <v>420</v>
      </c>
      <c r="B51" s="420" t="s">
        <v>419</v>
      </c>
      <c r="C51" s="421" t="s">
        <v>416</v>
      </c>
      <c r="D51" s="422" t="s">
        <v>418</v>
      </c>
    </row>
    <row r="52" spans="1:4" s="423" customFormat="1" ht="16.5" x14ac:dyDescent="0.3">
      <c r="A52" s="419" t="s">
        <v>421</v>
      </c>
      <c r="B52" s="420" t="s">
        <v>106</v>
      </c>
      <c r="C52" s="421" t="s">
        <v>379</v>
      </c>
      <c r="D52" s="422" t="s">
        <v>88</v>
      </c>
    </row>
    <row r="53" spans="1:4" s="423" customFormat="1" ht="16.5" x14ac:dyDescent="0.3">
      <c r="A53" s="419" t="s">
        <v>436</v>
      </c>
      <c r="B53" s="420" t="s">
        <v>366</v>
      </c>
      <c r="C53" s="421" t="s">
        <v>421</v>
      </c>
      <c r="D53" s="422" t="s">
        <v>106</v>
      </c>
    </row>
    <row r="54" spans="1:4" ht="16.5" x14ac:dyDescent="0.3">
      <c r="A54" s="419" t="s">
        <v>423</v>
      </c>
      <c r="B54" s="420" t="s">
        <v>171</v>
      </c>
      <c r="C54" s="421" t="s">
        <v>422</v>
      </c>
      <c r="D54" s="422" t="s">
        <v>170</v>
      </c>
    </row>
    <row r="55" spans="1:4" ht="16.5" x14ac:dyDescent="0.3">
      <c r="A55" s="449" t="s">
        <v>424</v>
      </c>
      <c r="B55" s="450" t="s">
        <v>425</v>
      </c>
      <c r="C55" s="451" t="s">
        <v>423</v>
      </c>
      <c r="D55" s="452" t="s">
        <v>171</v>
      </c>
    </row>
    <row r="56" spans="1:4" ht="16.5" x14ac:dyDescent="0.3">
      <c r="A56" s="449" t="s">
        <v>426</v>
      </c>
      <c r="B56" s="450" t="s">
        <v>347</v>
      </c>
      <c r="C56" s="451" t="s">
        <v>424</v>
      </c>
      <c r="D56" s="452" t="s">
        <v>425</v>
      </c>
    </row>
    <row r="57" spans="1:4" ht="16.5" x14ac:dyDescent="0.3">
      <c r="A57" s="449" t="s">
        <v>427</v>
      </c>
      <c r="B57" s="450" t="s">
        <v>428</v>
      </c>
      <c r="C57" s="451" t="s">
        <v>426</v>
      </c>
      <c r="D57" s="452" t="s">
        <v>347</v>
      </c>
    </row>
    <row r="58" spans="1:4" ht="16.5" x14ac:dyDescent="0.3">
      <c r="A58" s="453" t="s">
        <v>197</v>
      </c>
      <c r="B58" s="454" t="s">
        <v>198</v>
      </c>
      <c r="C58" s="455" t="s">
        <v>196</v>
      </c>
      <c r="D58" s="456" t="s">
        <v>208</v>
      </c>
    </row>
    <row r="59" spans="1:4" ht="16.5" x14ac:dyDescent="0.3">
      <c r="A59" s="457" t="s">
        <v>251</v>
      </c>
      <c r="B59" s="458" t="s">
        <v>199</v>
      </c>
      <c r="C59" s="459" t="s">
        <v>197</v>
      </c>
      <c r="D59" s="460" t="s">
        <v>482</v>
      </c>
    </row>
    <row r="60" spans="1:4" ht="16.5" x14ac:dyDescent="0.3">
      <c r="A60" s="461" t="s">
        <v>202</v>
      </c>
      <c r="B60" s="462" t="s">
        <v>203</v>
      </c>
      <c r="C60" s="455" t="s">
        <v>200</v>
      </c>
      <c r="D60" s="456" t="s">
        <v>201</v>
      </c>
    </row>
    <row r="61" spans="1:4" ht="16.5" x14ac:dyDescent="0.3">
      <c r="A61" s="461" t="s">
        <v>204</v>
      </c>
      <c r="B61" s="462" t="s">
        <v>209</v>
      </c>
      <c r="C61" s="455" t="s">
        <v>197</v>
      </c>
      <c r="D61" s="456" t="s">
        <v>210</v>
      </c>
    </row>
    <row r="62" spans="1:4" ht="33" x14ac:dyDescent="0.3">
      <c r="A62" s="461" t="s">
        <v>432</v>
      </c>
      <c r="B62" s="463" t="s">
        <v>207</v>
      </c>
      <c r="C62" s="464" t="s">
        <v>205</v>
      </c>
      <c r="D62" s="465" t="s">
        <v>206</v>
      </c>
    </row>
    <row r="63" spans="1:4" ht="16.5" x14ac:dyDescent="0.3">
      <c r="A63" s="466" t="s">
        <v>264</v>
      </c>
      <c r="B63" s="463" t="s">
        <v>487</v>
      </c>
      <c r="C63" s="464" t="s">
        <v>196</v>
      </c>
      <c r="D63" s="467" t="s">
        <v>250</v>
      </c>
    </row>
    <row r="64" spans="1:4" ht="16.5" x14ac:dyDescent="0.3">
      <c r="A64" s="466" t="s">
        <v>266</v>
      </c>
      <c r="B64" s="463" t="s">
        <v>488</v>
      </c>
      <c r="C64" s="464" t="s">
        <v>264</v>
      </c>
      <c r="D64" s="467" t="s">
        <v>265</v>
      </c>
    </row>
    <row r="65" spans="1:4" ht="16.5" x14ac:dyDescent="0.3">
      <c r="A65" s="466" t="s">
        <v>270</v>
      </c>
      <c r="B65" s="463" t="s">
        <v>489</v>
      </c>
      <c r="C65" s="464" t="s">
        <v>268</v>
      </c>
      <c r="D65" s="467" t="s">
        <v>483</v>
      </c>
    </row>
    <row r="66" spans="1:4" ht="16.5" x14ac:dyDescent="0.3">
      <c r="A66" s="466" t="s">
        <v>274</v>
      </c>
      <c r="B66" s="463" t="s">
        <v>490</v>
      </c>
      <c r="C66" s="464" t="s">
        <v>272</v>
      </c>
      <c r="D66" s="467" t="s">
        <v>273</v>
      </c>
    </row>
    <row r="67" spans="1:4" ht="16.5" x14ac:dyDescent="0.3">
      <c r="A67" s="466" t="s">
        <v>276</v>
      </c>
      <c r="B67" s="463" t="s">
        <v>491</v>
      </c>
      <c r="C67" s="464" t="s">
        <v>274</v>
      </c>
      <c r="D67" s="467" t="s">
        <v>275</v>
      </c>
    </row>
    <row r="68" spans="1:4" ht="16.5" x14ac:dyDescent="0.3">
      <c r="A68" s="466" t="s">
        <v>441</v>
      </c>
      <c r="B68" s="463" t="s">
        <v>492</v>
      </c>
      <c r="C68" s="464" t="s">
        <v>440</v>
      </c>
      <c r="D68" s="467" t="s">
        <v>278</v>
      </c>
    </row>
    <row r="69" spans="1:4" ht="16.5" x14ac:dyDescent="0.3">
      <c r="A69" s="466" t="s">
        <v>442</v>
      </c>
      <c r="B69" s="463" t="s">
        <v>493</v>
      </c>
      <c r="C69" s="464" t="s">
        <v>196</v>
      </c>
      <c r="D69" s="467" t="s">
        <v>250</v>
      </c>
    </row>
    <row r="70" spans="1:4" ht="16.5" x14ac:dyDescent="0.3">
      <c r="A70" s="466" t="s">
        <v>443</v>
      </c>
      <c r="B70" s="463" t="s">
        <v>494</v>
      </c>
      <c r="C70" s="464" t="s">
        <v>197</v>
      </c>
      <c r="D70" s="467" t="s">
        <v>198</v>
      </c>
    </row>
    <row r="71" spans="1:4" ht="16.5" x14ac:dyDescent="0.3">
      <c r="A71" s="466" t="s">
        <v>286</v>
      </c>
      <c r="B71" s="463" t="s">
        <v>495</v>
      </c>
      <c r="C71" s="464" t="s">
        <v>284</v>
      </c>
      <c r="D71" s="467" t="s">
        <v>484</v>
      </c>
    </row>
    <row r="72" spans="1:4" ht="16.5" x14ac:dyDescent="0.3">
      <c r="A72" s="466" t="s">
        <v>288</v>
      </c>
      <c r="B72" s="463" t="s">
        <v>496</v>
      </c>
      <c r="C72" s="464" t="s">
        <v>286</v>
      </c>
      <c r="D72" s="467" t="s">
        <v>287</v>
      </c>
    </row>
    <row r="73" spans="1:4" ht="16.5" x14ac:dyDescent="0.3">
      <c r="A73" s="466" t="s">
        <v>290</v>
      </c>
      <c r="B73" s="463" t="s">
        <v>497</v>
      </c>
      <c r="C73" s="464" t="s">
        <v>288</v>
      </c>
      <c r="D73" s="467" t="s">
        <v>289</v>
      </c>
    </row>
    <row r="74" spans="1:4" ht="16.5" x14ac:dyDescent="0.3">
      <c r="A74" s="466" t="s">
        <v>294</v>
      </c>
      <c r="B74" s="463" t="s">
        <v>498</v>
      </c>
      <c r="C74" s="464" t="s">
        <v>292</v>
      </c>
      <c r="D74" s="467" t="s">
        <v>485</v>
      </c>
    </row>
    <row r="75" spans="1:4" ht="16.5" x14ac:dyDescent="0.3">
      <c r="A75" s="466" t="s">
        <v>296</v>
      </c>
      <c r="B75" s="463" t="s">
        <v>499</v>
      </c>
      <c r="C75" s="464" t="s">
        <v>294</v>
      </c>
      <c r="D75" s="467" t="s">
        <v>295</v>
      </c>
    </row>
    <row r="76" spans="1:4" ht="16.5" x14ac:dyDescent="0.3">
      <c r="A76" s="466" t="s">
        <v>298</v>
      </c>
      <c r="B76" s="463" t="s">
        <v>500</v>
      </c>
      <c r="C76" s="464" t="s">
        <v>296</v>
      </c>
      <c r="D76" s="467" t="s">
        <v>297</v>
      </c>
    </row>
    <row r="77" spans="1:4" ht="16.5" x14ac:dyDescent="0.3">
      <c r="A77" s="466" t="s">
        <v>302</v>
      </c>
      <c r="B77" s="463" t="s">
        <v>501</v>
      </c>
      <c r="C77" s="464" t="s">
        <v>197</v>
      </c>
      <c r="D77" s="467" t="s">
        <v>198</v>
      </c>
    </row>
    <row r="78" spans="1:4" ht="16.5" x14ac:dyDescent="0.3">
      <c r="A78" s="466" t="s">
        <v>307</v>
      </c>
      <c r="B78" s="463" t="s">
        <v>502</v>
      </c>
      <c r="C78" s="464" t="s">
        <v>305</v>
      </c>
      <c r="D78" s="467" t="s">
        <v>306</v>
      </c>
    </row>
    <row r="79" spans="1:4" ht="16.5" x14ac:dyDescent="0.3">
      <c r="A79" s="466" t="s">
        <v>309</v>
      </c>
      <c r="B79" s="463" t="s">
        <v>503</v>
      </c>
      <c r="C79" s="464" t="s">
        <v>307</v>
      </c>
      <c r="D79" s="467" t="s">
        <v>308</v>
      </c>
    </row>
    <row r="80" spans="1:4" ht="16.5" x14ac:dyDescent="0.3">
      <c r="A80" s="466" t="s">
        <v>311</v>
      </c>
      <c r="B80" s="463" t="s">
        <v>504</v>
      </c>
      <c r="C80" s="464" t="s">
        <v>309</v>
      </c>
      <c r="D80" s="467" t="s">
        <v>310</v>
      </c>
    </row>
    <row r="81" spans="1:4" ht="16.5" x14ac:dyDescent="0.3">
      <c r="A81" s="466" t="s">
        <v>315</v>
      </c>
      <c r="B81" s="468" t="s">
        <v>505</v>
      </c>
      <c r="C81" s="469" t="s">
        <v>313</v>
      </c>
      <c r="D81" s="467" t="s">
        <v>314</v>
      </c>
    </row>
    <row r="82" spans="1:4" ht="16.5" x14ac:dyDescent="0.3">
      <c r="A82" s="466" t="s">
        <v>317</v>
      </c>
      <c r="B82" s="468" t="s">
        <v>506</v>
      </c>
      <c r="C82" s="469" t="s">
        <v>315</v>
      </c>
      <c r="D82" s="467" t="s">
        <v>316</v>
      </c>
    </row>
    <row r="83" spans="1:4" ht="16.5" x14ac:dyDescent="0.3">
      <c r="A83" s="466" t="s">
        <v>319</v>
      </c>
      <c r="B83" s="468" t="s">
        <v>507</v>
      </c>
      <c r="C83" s="469" t="s">
        <v>317</v>
      </c>
      <c r="D83" s="467" t="s">
        <v>318</v>
      </c>
    </row>
    <row r="84" spans="1:4" ht="16.5" x14ac:dyDescent="0.3">
      <c r="A84" s="466" t="s">
        <v>323</v>
      </c>
      <c r="B84" s="468" t="s">
        <v>324</v>
      </c>
      <c r="C84" s="469" t="s">
        <v>321</v>
      </c>
      <c r="D84" s="467" t="s">
        <v>322</v>
      </c>
    </row>
    <row r="85" spans="1:4" ht="16.5" x14ac:dyDescent="0.3">
      <c r="A85" s="466" t="s">
        <v>325</v>
      </c>
      <c r="B85" s="468" t="s">
        <v>326</v>
      </c>
      <c r="C85" s="469" t="s">
        <v>323</v>
      </c>
      <c r="D85" s="467" t="s">
        <v>486</v>
      </c>
    </row>
    <row r="86" spans="1:4" ht="16.5" x14ac:dyDescent="0.3">
      <c r="A86" s="466" t="s">
        <v>328</v>
      </c>
      <c r="B86" s="468" t="s">
        <v>508</v>
      </c>
      <c r="C86" s="469" t="s">
        <v>327</v>
      </c>
      <c r="D86" s="467" t="s">
        <v>450</v>
      </c>
    </row>
    <row r="87" spans="1:4" ht="16.5" x14ac:dyDescent="0.3">
      <c r="A87" s="466" t="s">
        <v>331</v>
      </c>
      <c r="B87" s="468" t="s">
        <v>509</v>
      </c>
      <c r="C87" s="469" t="s">
        <v>329</v>
      </c>
      <c r="D87" s="467" t="s">
        <v>330</v>
      </c>
    </row>
    <row r="88" spans="1:4" ht="17.25" thickBot="1" x14ac:dyDescent="0.35">
      <c r="A88" s="470" t="s">
        <v>333</v>
      </c>
      <c r="B88" s="471" t="s">
        <v>510</v>
      </c>
      <c r="C88" s="472" t="s">
        <v>448</v>
      </c>
      <c r="D88" s="473" t="s">
        <v>376</v>
      </c>
    </row>
    <row r="89" spans="1:4" ht="14.25" thickTop="1" x14ac:dyDescent="0.25"/>
  </sheetData>
  <sheetProtection algorithmName="SHA-512" hashValue="6c2TXn1yUFVEZOoZjIehTaYo1S9026H4jpKFm/6gRhIsYCz+YU9otNWeg4l2ifwqHVQO3r5tdPAOnsiA1u33lw==" saltValue="bBYY5U7LGUQoH4pV2uu6jw==" spinCount="100000" sheet="1" objects="1" scenarios="1" selectLockedCells="1" selectUnlockedCells="1"/>
  <protectedRanges>
    <protectedRange sqref="D62:D80" name="Tartomány1_2_1"/>
  </protectedRanges>
  <mergeCells count="5"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110" orientation="landscape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szakon_közös</vt:lpstr>
      <vt:lpstr>bűnüldözési</vt:lpstr>
      <vt:lpstr>bűnügyi felderítő</vt:lpstr>
      <vt:lpstr>gazdasági nyomozó</vt:lpstr>
      <vt:lpstr>adó- és pénzügyi nyomozó</vt:lpstr>
      <vt:lpstr>elotanulmanyi_rend</vt:lpstr>
      <vt:lpstr>'adó- és pénzügyi nyomozó'!Nyomtatási_terület</vt:lpstr>
      <vt:lpstr>'bűnügyi felderítő'!Nyomtatási_terület</vt:lpstr>
      <vt:lpstr>bűnüldözési!Nyomtatási_terület</vt:lpstr>
      <vt:lpstr>'gazdasági nyomozó'!Nyomtatási_terület</vt:lpstr>
      <vt:lpstr>szakon_közös!Nyomtatási_terület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Ackermann Zsolt</cp:lastModifiedBy>
  <cp:lastPrinted>2018-05-14T08:50:31Z</cp:lastPrinted>
  <dcterms:created xsi:type="dcterms:W3CDTF">2013-03-06T07:49:00Z</dcterms:created>
  <dcterms:modified xsi:type="dcterms:W3CDTF">2019-03-05T09:11:03Z</dcterms:modified>
</cp:coreProperties>
</file>